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合计" sheetId="9" r:id="rId1"/>
    <sheet name="基坑" sheetId="6" r:id="rId2"/>
    <sheet name="边坡 " sheetId="11" r:id="rId3"/>
  </sheets>
  <definedNames>
    <definedName name="_xlnm.Print_Area" localSheetId="2">'边坡 '!$A$1:$H$25</definedName>
    <definedName name="_xlnm.Print_Area" localSheetId="0">合计!$A$1:$D$8</definedName>
    <definedName name="_xlnm.Print_Area" localSheetId="1">基坑!$A$1:$H$31</definedName>
  </definedNames>
  <calcPr calcId="144525"/>
</workbook>
</file>

<file path=xl/sharedStrings.xml><?xml version="1.0" encoding="utf-8"?>
<sst xmlns="http://schemas.openxmlformats.org/spreadsheetml/2006/main" count="156" uniqueCount="101">
  <si>
    <t>福州软件园D区软件信息产业基地项目</t>
  </si>
  <si>
    <t>基坑支护监测、边坡监测预算表</t>
  </si>
  <si>
    <r>
      <rPr>
        <sz val="12"/>
        <color indexed="8"/>
        <rFont val="宋体"/>
        <charset val="134"/>
      </rPr>
      <t>序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</si>
  <si>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项</t>
    </r>
    <r>
      <rPr>
        <sz val="12"/>
        <color indexed="8"/>
        <rFont val="Times New Roman"/>
        <charset val="134"/>
      </rPr>
      <t xml:space="preserve">           </t>
    </r>
    <r>
      <rPr>
        <sz val="12"/>
        <color indexed="8"/>
        <rFont val="宋体"/>
        <charset val="134"/>
      </rPr>
      <t>目</t>
    </r>
  </si>
  <si>
    <t>预算（元）</t>
  </si>
  <si>
    <r>
      <rPr>
        <sz val="12"/>
        <color indexed="8"/>
        <rFont val="宋体"/>
        <charset val="134"/>
      </rPr>
      <t>备注</t>
    </r>
  </si>
  <si>
    <t>一</t>
  </si>
  <si>
    <t>预算(含税)总价（1+2）</t>
  </si>
  <si>
    <t>基坑支护</t>
  </si>
  <si>
    <t>边坡</t>
  </si>
  <si>
    <t>备注</t>
  </si>
  <si>
    <t>福州软件园D区软件信息产业基地项目基坑支护费用预算表</t>
  </si>
  <si>
    <t>项目名称：福州软件园D区软件信息产业基地项目基坑监测</t>
  </si>
  <si>
    <t>序号</t>
  </si>
  <si>
    <t>项目名称</t>
  </si>
  <si>
    <t>单位</t>
  </si>
  <si>
    <t>数量</t>
  </si>
  <si>
    <t>预计监测 次数</t>
  </si>
  <si>
    <t>单 价</t>
  </si>
  <si>
    <t>合价</t>
  </si>
  <si>
    <t>（元）</t>
  </si>
  <si>
    <t>材料、埋设费</t>
  </si>
  <si>
    <t>土体深层水平位移（测斜）</t>
  </si>
  <si>
    <t>点</t>
  </si>
  <si>
    <t>东区6点，中区3点，西区4点</t>
  </si>
  <si>
    <t>1-1·</t>
  </si>
  <si>
    <t>测斜</t>
  </si>
  <si>
    <t>坡顶水平位移沉降</t>
  </si>
  <si>
    <t>周边地表沉降</t>
  </si>
  <si>
    <t>地下水位</t>
  </si>
  <si>
    <t>建筑沉降</t>
  </si>
  <si>
    <t>材料费及埋设及安装费</t>
  </si>
  <si>
    <t>米</t>
  </si>
  <si>
    <r>
      <rPr>
        <sz val="10.5"/>
        <color theme="1"/>
        <rFont val="宋体"/>
        <charset val="134"/>
      </rPr>
      <t>约</t>
    </r>
    <r>
      <rPr>
        <sz val="10.5"/>
        <color theme="1"/>
        <rFont val="Times New Roman"/>
        <charset val="134"/>
      </rPr>
      <t>5-15</t>
    </r>
    <r>
      <rPr>
        <sz val="10.5"/>
        <color theme="1"/>
        <rFont val="宋体"/>
        <charset val="134"/>
      </rPr>
      <t>米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根</t>
    </r>
  </si>
  <si>
    <t>2-2·</t>
  </si>
  <si>
    <t>东基坑</t>
  </si>
  <si>
    <t>坡顶水平位移和沉降监测点</t>
  </si>
  <si>
    <t>东区20点，中区6点，西区15点</t>
  </si>
  <si>
    <t>2个6 1个10</t>
  </si>
  <si>
    <t>周边地表监测点</t>
  </si>
  <si>
    <t>东区20点，中区6点，西区10点</t>
  </si>
  <si>
    <t>西基坑</t>
  </si>
  <si>
    <t>地下管线监测点</t>
  </si>
  <si>
    <t>建筑沉降监测点</t>
  </si>
  <si>
    <t>东区6点</t>
  </si>
  <si>
    <t>利用测斜管</t>
  </si>
  <si>
    <t>材料、埋设费合计</t>
  </si>
  <si>
    <t>（1）+（2）+···+（6）</t>
  </si>
  <si>
    <t>二</t>
  </si>
  <si>
    <t>观测费</t>
  </si>
  <si>
    <t>米·次</t>
  </si>
  <si>
    <t>按表4.2-3（6）深层侧向位移监测</t>
  </si>
  <si>
    <t>坡顶水平位移监测</t>
  </si>
  <si>
    <t>点·次</t>
  </si>
  <si>
    <t>按表4.2-3（2）变形监测三等 单向</t>
  </si>
  <si>
    <t>坡顶沉降监测</t>
  </si>
  <si>
    <t>5个10,1个15</t>
  </si>
  <si>
    <t>周边道路沉降监测</t>
  </si>
  <si>
    <t>地下管线变形（沉降）监测</t>
  </si>
  <si>
    <t>建筑沉降监测</t>
  </si>
  <si>
    <t>地下水位监测</t>
  </si>
  <si>
    <t>次</t>
  </si>
  <si>
    <t>按表5.5-1（7）地下水位（温）观测</t>
  </si>
  <si>
    <t>实物工作量合计</t>
  </si>
  <si>
    <t>（1）+（2）+（3）+···+（7）</t>
  </si>
  <si>
    <t>技术工作费22%</t>
  </si>
  <si>
    <t>（8）*</t>
  </si>
  <si>
    <t>4.2.1条：监测技术工作费收费比例为22%</t>
  </si>
  <si>
    <t>按下浮50%后</t>
  </si>
  <si>
    <t>【（8）+（9）】*</t>
  </si>
  <si>
    <t>5折</t>
  </si>
  <si>
    <t>三</t>
  </si>
  <si>
    <t>预算合计（元）</t>
  </si>
  <si>
    <t>一+二</t>
  </si>
  <si>
    <t>备注：材料及埋设费按实计取，观测费按《工程勘察设计收费管理规定》(计价格【2002】10号文)中的监测收费标准优惠计取。</t>
  </si>
  <si>
    <t>福州软件园D区软件信息产业基地项目边坡费用预算表</t>
  </si>
  <si>
    <t>项目名称：福州软件园D区软件信息产业基地项目边坡监测</t>
  </si>
  <si>
    <t>西区4个，中东区6个</t>
  </si>
  <si>
    <t>K6</t>
  </si>
  <si>
    <t>K2</t>
  </si>
  <si>
    <t>K10</t>
  </si>
  <si>
    <t>K8</t>
  </si>
  <si>
    <t>K3</t>
  </si>
  <si>
    <t>K4</t>
  </si>
  <si>
    <t>K9</t>
  </si>
  <si>
    <t>K11</t>
  </si>
  <si>
    <t>材料费及埋设安装费</t>
  </si>
  <si>
    <r>
      <rPr>
        <sz val="10.5"/>
        <color theme="1"/>
        <rFont val="宋体"/>
        <charset val="134"/>
      </rPr>
      <t>约</t>
    </r>
    <r>
      <rPr>
        <sz val="10.5"/>
        <color theme="1"/>
        <rFont val="Times New Roman"/>
        <charset val="134"/>
      </rPr>
      <t>8-19</t>
    </r>
    <r>
      <rPr>
        <sz val="10.5"/>
        <color theme="1"/>
        <rFont val="宋体"/>
        <charset val="134"/>
      </rPr>
      <t>米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根</t>
    </r>
  </si>
  <si>
    <t>从左往右</t>
  </si>
  <si>
    <t>边坡坡顶/坡底沉降与水平位移监测点</t>
  </si>
  <si>
    <t>西区12个，中东区32个</t>
  </si>
  <si>
    <t>（1）+（2）+（3）</t>
  </si>
  <si>
    <t>边坡坡顶/坡底水平位移监测</t>
  </si>
  <si>
    <t>按表4.2-3（2）变形监测二等 单向</t>
  </si>
  <si>
    <t>边坡坡顶/坡底沉降监测</t>
  </si>
  <si>
    <t>（1）+（2）+（3）+（4）</t>
  </si>
  <si>
    <t>（5）*</t>
  </si>
  <si>
    <t>【（5）+（6）】*</t>
  </si>
  <si>
    <t>备注：</t>
  </si>
  <si>
    <t>1、材料及埋设费按实计取，观测费按《工程勘察设计收费管理规定》(计价格【2002】10号文)中的监测收费标准优惠计取。</t>
  </si>
  <si>
    <t>2、在边坡支护过程中,一般隔3-7天测一次，当测试数据变化较大时加密监测，边坡支岩施工完成后，第一年1个月观测一次，第二年每2个月观测一次，监测时间不少于2年，监测至稳定为止，监测点长期保留。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</si>
</sst>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</numFmts>
  <fonts count="45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0.5"/>
      <color theme="1"/>
      <name val="宋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b/>
      <sz val="12"/>
      <name val="黑体"/>
      <charset val="134"/>
    </font>
    <font>
      <b/>
      <sz val="13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29" fillId="8" borderId="1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9" fontId="5" fillId="0" borderId="4" xfId="0" applyNumberFormat="1" applyFont="1" applyBorder="1" applyAlignment="1">
      <alignment horizontal="right" vertical="center" wrapText="1"/>
    </xf>
    <xf numFmtId="9" fontId="5" fillId="0" borderId="6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9" fontId="9" fillId="0" borderId="8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3" fillId="0" borderId="0" xfId="0" applyFont="1"/>
    <xf numFmtId="0" fontId="12" fillId="0" borderId="14" xfId="0" applyFont="1" applyBorder="1" applyAlignment="1">
      <alignment vertical="center"/>
    </xf>
    <xf numFmtId="0" fontId="14" fillId="0" borderId="0" xfId="50" applyFont="1"/>
    <xf numFmtId="0" fontId="0" fillId="0" borderId="0" xfId="50"/>
    <xf numFmtId="0" fontId="15" fillId="0" borderId="0" xfId="50" applyFont="1" applyBorder="1" applyAlignment="1">
      <alignment horizontal="center" vertical="center"/>
    </xf>
    <xf numFmtId="0" fontId="16" fillId="0" borderId="0" xfId="50" applyFont="1" applyBorder="1" applyAlignment="1">
      <alignment horizontal="center" vertical="center"/>
    </xf>
    <xf numFmtId="0" fontId="17" fillId="0" borderId="1" xfId="50" applyFont="1" applyBorder="1" applyAlignment="1">
      <alignment horizontal="center" vertical="center" wrapText="1"/>
    </xf>
    <xf numFmtId="0" fontId="18" fillId="0" borderId="1" xfId="50" applyFont="1" applyBorder="1" applyAlignment="1">
      <alignment horizontal="center" vertical="center" wrapText="1"/>
    </xf>
    <xf numFmtId="0" fontId="18" fillId="0" borderId="0" xfId="50" applyFont="1" applyBorder="1" applyAlignment="1">
      <alignment horizontal="center" vertical="center" wrapText="1"/>
    </xf>
    <xf numFmtId="0" fontId="19" fillId="0" borderId="0" xfId="50" applyFont="1" applyFill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2" fillId="0" borderId="1" xfId="5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10" fontId="19" fillId="0" borderId="0" xfId="50" applyNumberFormat="1" applyFont="1" applyFill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3" fillId="0" borderId="1" xfId="50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left" vertical="center" wrapText="1"/>
    </xf>
    <xf numFmtId="3" fontId="24" fillId="0" borderId="0" xfId="5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Normal="100" workbookViewId="0">
      <selection activeCell="E7" sqref="E7"/>
    </sheetView>
  </sheetViews>
  <sheetFormatPr defaultColWidth="9" defaultRowHeight="13.5" outlineLevelRow="7" outlineLevelCol="7"/>
  <cols>
    <col min="1" max="1" width="9" style="65"/>
    <col min="2" max="2" width="31" style="65" customWidth="1"/>
    <col min="3" max="3" width="30.875" style="65" customWidth="1"/>
    <col min="4" max="4" width="19.375" style="65" customWidth="1"/>
    <col min="5" max="5" width="9" style="65" customWidth="1"/>
    <col min="6" max="7" width="9" style="65"/>
    <col min="8" max="8" width="13.875" style="65" customWidth="1"/>
    <col min="9" max="257" width="9" style="65"/>
    <col min="258" max="258" width="31" style="65" customWidth="1"/>
    <col min="259" max="259" width="30.875" style="65" customWidth="1"/>
    <col min="260" max="260" width="19.375" style="65" customWidth="1"/>
    <col min="261" max="261" width="9" style="65" customWidth="1"/>
    <col min="262" max="263" width="9" style="65"/>
    <col min="264" max="264" width="13.875" style="65" customWidth="1"/>
    <col min="265" max="513" width="9" style="65"/>
    <col min="514" max="514" width="31" style="65" customWidth="1"/>
    <col min="515" max="515" width="30.875" style="65" customWidth="1"/>
    <col min="516" max="516" width="19.375" style="65" customWidth="1"/>
    <col min="517" max="517" width="9" style="65" customWidth="1"/>
    <col min="518" max="519" width="9" style="65"/>
    <col min="520" max="520" width="13.875" style="65" customWidth="1"/>
    <col min="521" max="769" width="9" style="65"/>
    <col min="770" max="770" width="31" style="65" customWidth="1"/>
    <col min="771" max="771" width="30.875" style="65" customWidth="1"/>
    <col min="772" max="772" width="19.375" style="65" customWidth="1"/>
    <col min="773" max="773" width="9" style="65" customWidth="1"/>
    <col min="774" max="775" width="9" style="65"/>
    <col min="776" max="776" width="13.875" style="65" customWidth="1"/>
    <col min="777" max="1025" width="9" style="65"/>
    <col min="1026" max="1026" width="31" style="65" customWidth="1"/>
    <col min="1027" max="1027" width="30.875" style="65" customWidth="1"/>
    <col min="1028" max="1028" width="19.375" style="65" customWidth="1"/>
    <col min="1029" max="1029" width="9" style="65" customWidth="1"/>
    <col min="1030" max="1031" width="9" style="65"/>
    <col min="1032" max="1032" width="13.875" style="65" customWidth="1"/>
    <col min="1033" max="1281" width="9" style="65"/>
    <col min="1282" max="1282" width="31" style="65" customWidth="1"/>
    <col min="1283" max="1283" width="30.875" style="65" customWidth="1"/>
    <col min="1284" max="1284" width="19.375" style="65" customWidth="1"/>
    <col min="1285" max="1285" width="9" style="65" customWidth="1"/>
    <col min="1286" max="1287" width="9" style="65"/>
    <col min="1288" max="1288" width="13.875" style="65" customWidth="1"/>
    <col min="1289" max="1537" width="9" style="65"/>
    <col min="1538" max="1538" width="31" style="65" customWidth="1"/>
    <col min="1539" max="1539" width="30.875" style="65" customWidth="1"/>
    <col min="1540" max="1540" width="19.375" style="65" customWidth="1"/>
    <col min="1541" max="1541" width="9" style="65" customWidth="1"/>
    <col min="1542" max="1543" width="9" style="65"/>
    <col min="1544" max="1544" width="13.875" style="65" customWidth="1"/>
    <col min="1545" max="1793" width="9" style="65"/>
    <col min="1794" max="1794" width="31" style="65" customWidth="1"/>
    <col min="1795" max="1795" width="30.875" style="65" customWidth="1"/>
    <col min="1796" max="1796" width="19.375" style="65" customWidth="1"/>
    <col min="1797" max="1797" width="9" style="65" customWidth="1"/>
    <col min="1798" max="1799" width="9" style="65"/>
    <col min="1800" max="1800" width="13.875" style="65" customWidth="1"/>
    <col min="1801" max="2049" width="9" style="65"/>
    <col min="2050" max="2050" width="31" style="65" customWidth="1"/>
    <col min="2051" max="2051" width="30.875" style="65" customWidth="1"/>
    <col min="2052" max="2052" width="19.375" style="65" customWidth="1"/>
    <col min="2053" max="2053" width="9" style="65" customWidth="1"/>
    <col min="2054" max="2055" width="9" style="65"/>
    <col min="2056" max="2056" width="13.875" style="65" customWidth="1"/>
    <col min="2057" max="2305" width="9" style="65"/>
    <col min="2306" max="2306" width="31" style="65" customWidth="1"/>
    <col min="2307" max="2307" width="30.875" style="65" customWidth="1"/>
    <col min="2308" max="2308" width="19.375" style="65" customWidth="1"/>
    <col min="2309" max="2309" width="9" style="65" customWidth="1"/>
    <col min="2310" max="2311" width="9" style="65"/>
    <col min="2312" max="2312" width="13.875" style="65" customWidth="1"/>
    <col min="2313" max="2561" width="9" style="65"/>
    <col min="2562" max="2562" width="31" style="65" customWidth="1"/>
    <col min="2563" max="2563" width="30.875" style="65" customWidth="1"/>
    <col min="2564" max="2564" width="19.375" style="65" customWidth="1"/>
    <col min="2565" max="2565" width="9" style="65" customWidth="1"/>
    <col min="2566" max="2567" width="9" style="65"/>
    <col min="2568" max="2568" width="13.875" style="65" customWidth="1"/>
    <col min="2569" max="2817" width="9" style="65"/>
    <col min="2818" max="2818" width="31" style="65" customWidth="1"/>
    <col min="2819" max="2819" width="30.875" style="65" customWidth="1"/>
    <col min="2820" max="2820" width="19.375" style="65" customWidth="1"/>
    <col min="2821" max="2821" width="9" style="65" customWidth="1"/>
    <col min="2822" max="2823" width="9" style="65"/>
    <col min="2824" max="2824" width="13.875" style="65" customWidth="1"/>
    <col min="2825" max="3073" width="9" style="65"/>
    <col min="3074" max="3074" width="31" style="65" customWidth="1"/>
    <col min="3075" max="3075" width="30.875" style="65" customWidth="1"/>
    <col min="3076" max="3076" width="19.375" style="65" customWidth="1"/>
    <col min="3077" max="3077" width="9" style="65" customWidth="1"/>
    <col min="3078" max="3079" width="9" style="65"/>
    <col min="3080" max="3080" width="13.875" style="65" customWidth="1"/>
    <col min="3081" max="3329" width="9" style="65"/>
    <col min="3330" max="3330" width="31" style="65" customWidth="1"/>
    <col min="3331" max="3331" width="30.875" style="65" customWidth="1"/>
    <col min="3332" max="3332" width="19.375" style="65" customWidth="1"/>
    <col min="3333" max="3333" width="9" style="65" customWidth="1"/>
    <col min="3334" max="3335" width="9" style="65"/>
    <col min="3336" max="3336" width="13.875" style="65" customWidth="1"/>
    <col min="3337" max="3585" width="9" style="65"/>
    <col min="3586" max="3586" width="31" style="65" customWidth="1"/>
    <col min="3587" max="3587" width="30.875" style="65" customWidth="1"/>
    <col min="3588" max="3588" width="19.375" style="65" customWidth="1"/>
    <col min="3589" max="3589" width="9" style="65" customWidth="1"/>
    <col min="3590" max="3591" width="9" style="65"/>
    <col min="3592" max="3592" width="13.875" style="65" customWidth="1"/>
    <col min="3593" max="3841" width="9" style="65"/>
    <col min="3842" max="3842" width="31" style="65" customWidth="1"/>
    <col min="3843" max="3843" width="30.875" style="65" customWidth="1"/>
    <col min="3844" max="3844" width="19.375" style="65" customWidth="1"/>
    <col min="3845" max="3845" width="9" style="65" customWidth="1"/>
    <col min="3846" max="3847" width="9" style="65"/>
    <col min="3848" max="3848" width="13.875" style="65" customWidth="1"/>
    <col min="3849" max="4097" width="9" style="65"/>
    <col min="4098" max="4098" width="31" style="65" customWidth="1"/>
    <col min="4099" max="4099" width="30.875" style="65" customWidth="1"/>
    <col min="4100" max="4100" width="19.375" style="65" customWidth="1"/>
    <col min="4101" max="4101" width="9" style="65" customWidth="1"/>
    <col min="4102" max="4103" width="9" style="65"/>
    <col min="4104" max="4104" width="13.875" style="65" customWidth="1"/>
    <col min="4105" max="4353" width="9" style="65"/>
    <col min="4354" max="4354" width="31" style="65" customWidth="1"/>
    <col min="4355" max="4355" width="30.875" style="65" customWidth="1"/>
    <col min="4356" max="4356" width="19.375" style="65" customWidth="1"/>
    <col min="4357" max="4357" width="9" style="65" customWidth="1"/>
    <col min="4358" max="4359" width="9" style="65"/>
    <col min="4360" max="4360" width="13.875" style="65" customWidth="1"/>
    <col min="4361" max="4609" width="9" style="65"/>
    <col min="4610" max="4610" width="31" style="65" customWidth="1"/>
    <col min="4611" max="4611" width="30.875" style="65" customWidth="1"/>
    <col min="4612" max="4612" width="19.375" style="65" customWidth="1"/>
    <col min="4613" max="4613" width="9" style="65" customWidth="1"/>
    <col min="4614" max="4615" width="9" style="65"/>
    <col min="4616" max="4616" width="13.875" style="65" customWidth="1"/>
    <col min="4617" max="4865" width="9" style="65"/>
    <col min="4866" max="4866" width="31" style="65" customWidth="1"/>
    <col min="4867" max="4867" width="30.875" style="65" customWidth="1"/>
    <col min="4868" max="4868" width="19.375" style="65" customWidth="1"/>
    <col min="4869" max="4869" width="9" style="65" customWidth="1"/>
    <col min="4870" max="4871" width="9" style="65"/>
    <col min="4872" max="4872" width="13.875" style="65" customWidth="1"/>
    <col min="4873" max="5121" width="9" style="65"/>
    <col min="5122" max="5122" width="31" style="65" customWidth="1"/>
    <col min="5123" max="5123" width="30.875" style="65" customWidth="1"/>
    <col min="5124" max="5124" width="19.375" style="65" customWidth="1"/>
    <col min="5125" max="5125" width="9" style="65" customWidth="1"/>
    <col min="5126" max="5127" width="9" style="65"/>
    <col min="5128" max="5128" width="13.875" style="65" customWidth="1"/>
    <col min="5129" max="5377" width="9" style="65"/>
    <col min="5378" max="5378" width="31" style="65" customWidth="1"/>
    <col min="5379" max="5379" width="30.875" style="65" customWidth="1"/>
    <col min="5380" max="5380" width="19.375" style="65" customWidth="1"/>
    <col min="5381" max="5381" width="9" style="65" customWidth="1"/>
    <col min="5382" max="5383" width="9" style="65"/>
    <col min="5384" max="5384" width="13.875" style="65" customWidth="1"/>
    <col min="5385" max="5633" width="9" style="65"/>
    <col min="5634" max="5634" width="31" style="65" customWidth="1"/>
    <col min="5635" max="5635" width="30.875" style="65" customWidth="1"/>
    <col min="5636" max="5636" width="19.375" style="65" customWidth="1"/>
    <col min="5637" max="5637" width="9" style="65" customWidth="1"/>
    <col min="5638" max="5639" width="9" style="65"/>
    <col min="5640" max="5640" width="13.875" style="65" customWidth="1"/>
    <col min="5641" max="5889" width="9" style="65"/>
    <col min="5890" max="5890" width="31" style="65" customWidth="1"/>
    <col min="5891" max="5891" width="30.875" style="65" customWidth="1"/>
    <col min="5892" max="5892" width="19.375" style="65" customWidth="1"/>
    <col min="5893" max="5893" width="9" style="65" customWidth="1"/>
    <col min="5894" max="5895" width="9" style="65"/>
    <col min="5896" max="5896" width="13.875" style="65" customWidth="1"/>
    <col min="5897" max="6145" width="9" style="65"/>
    <col min="6146" max="6146" width="31" style="65" customWidth="1"/>
    <col min="6147" max="6147" width="30.875" style="65" customWidth="1"/>
    <col min="6148" max="6148" width="19.375" style="65" customWidth="1"/>
    <col min="6149" max="6149" width="9" style="65" customWidth="1"/>
    <col min="6150" max="6151" width="9" style="65"/>
    <col min="6152" max="6152" width="13.875" style="65" customWidth="1"/>
    <col min="6153" max="6401" width="9" style="65"/>
    <col min="6402" max="6402" width="31" style="65" customWidth="1"/>
    <col min="6403" max="6403" width="30.875" style="65" customWidth="1"/>
    <col min="6404" max="6404" width="19.375" style="65" customWidth="1"/>
    <col min="6405" max="6405" width="9" style="65" customWidth="1"/>
    <col min="6406" max="6407" width="9" style="65"/>
    <col min="6408" max="6408" width="13.875" style="65" customWidth="1"/>
    <col min="6409" max="6657" width="9" style="65"/>
    <col min="6658" max="6658" width="31" style="65" customWidth="1"/>
    <col min="6659" max="6659" width="30.875" style="65" customWidth="1"/>
    <col min="6660" max="6660" width="19.375" style="65" customWidth="1"/>
    <col min="6661" max="6661" width="9" style="65" customWidth="1"/>
    <col min="6662" max="6663" width="9" style="65"/>
    <col min="6664" max="6664" width="13.875" style="65" customWidth="1"/>
    <col min="6665" max="6913" width="9" style="65"/>
    <col min="6914" max="6914" width="31" style="65" customWidth="1"/>
    <col min="6915" max="6915" width="30.875" style="65" customWidth="1"/>
    <col min="6916" max="6916" width="19.375" style="65" customWidth="1"/>
    <col min="6917" max="6917" width="9" style="65" customWidth="1"/>
    <col min="6918" max="6919" width="9" style="65"/>
    <col min="6920" max="6920" width="13.875" style="65" customWidth="1"/>
    <col min="6921" max="7169" width="9" style="65"/>
    <col min="7170" max="7170" width="31" style="65" customWidth="1"/>
    <col min="7171" max="7171" width="30.875" style="65" customWidth="1"/>
    <col min="7172" max="7172" width="19.375" style="65" customWidth="1"/>
    <col min="7173" max="7173" width="9" style="65" customWidth="1"/>
    <col min="7174" max="7175" width="9" style="65"/>
    <col min="7176" max="7176" width="13.875" style="65" customWidth="1"/>
    <col min="7177" max="7425" width="9" style="65"/>
    <col min="7426" max="7426" width="31" style="65" customWidth="1"/>
    <col min="7427" max="7427" width="30.875" style="65" customWidth="1"/>
    <col min="7428" max="7428" width="19.375" style="65" customWidth="1"/>
    <col min="7429" max="7429" width="9" style="65" customWidth="1"/>
    <col min="7430" max="7431" width="9" style="65"/>
    <col min="7432" max="7432" width="13.875" style="65" customWidth="1"/>
    <col min="7433" max="7681" width="9" style="65"/>
    <col min="7682" max="7682" width="31" style="65" customWidth="1"/>
    <col min="7683" max="7683" width="30.875" style="65" customWidth="1"/>
    <col min="7684" max="7684" width="19.375" style="65" customWidth="1"/>
    <col min="7685" max="7685" width="9" style="65" customWidth="1"/>
    <col min="7686" max="7687" width="9" style="65"/>
    <col min="7688" max="7688" width="13.875" style="65" customWidth="1"/>
    <col min="7689" max="7937" width="9" style="65"/>
    <col min="7938" max="7938" width="31" style="65" customWidth="1"/>
    <col min="7939" max="7939" width="30.875" style="65" customWidth="1"/>
    <col min="7940" max="7940" width="19.375" style="65" customWidth="1"/>
    <col min="7941" max="7941" width="9" style="65" customWidth="1"/>
    <col min="7942" max="7943" width="9" style="65"/>
    <col min="7944" max="7944" width="13.875" style="65" customWidth="1"/>
    <col min="7945" max="8193" width="9" style="65"/>
    <col min="8194" max="8194" width="31" style="65" customWidth="1"/>
    <col min="8195" max="8195" width="30.875" style="65" customWidth="1"/>
    <col min="8196" max="8196" width="19.375" style="65" customWidth="1"/>
    <col min="8197" max="8197" width="9" style="65" customWidth="1"/>
    <col min="8198" max="8199" width="9" style="65"/>
    <col min="8200" max="8200" width="13.875" style="65" customWidth="1"/>
    <col min="8201" max="8449" width="9" style="65"/>
    <col min="8450" max="8450" width="31" style="65" customWidth="1"/>
    <col min="8451" max="8451" width="30.875" style="65" customWidth="1"/>
    <col min="8452" max="8452" width="19.375" style="65" customWidth="1"/>
    <col min="8453" max="8453" width="9" style="65" customWidth="1"/>
    <col min="8454" max="8455" width="9" style="65"/>
    <col min="8456" max="8456" width="13.875" style="65" customWidth="1"/>
    <col min="8457" max="8705" width="9" style="65"/>
    <col min="8706" max="8706" width="31" style="65" customWidth="1"/>
    <col min="8707" max="8707" width="30.875" style="65" customWidth="1"/>
    <col min="8708" max="8708" width="19.375" style="65" customWidth="1"/>
    <col min="8709" max="8709" width="9" style="65" customWidth="1"/>
    <col min="8710" max="8711" width="9" style="65"/>
    <col min="8712" max="8712" width="13.875" style="65" customWidth="1"/>
    <col min="8713" max="8961" width="9" style="65"/>
    <col min="8962" max="8962" width="31" style="65" customWidth="1"/>
    <col min="8963" max="8963" width="30.875" style="65" customWidth="1"/>
    <col min="8964" max="8964" width="19.375" style="65" customWidth="1"/>
    <col min="8965" max="8965" width="9" style="65" customWidth="1"/>
    <col min="8966" max="8967" width="9" style="65"/>
    <col min="8968" max="8968" width="13.875" style="65" customWidth="1"/>
    <col min="8969" max="9217" width="9" style="65"/>
    <col min="9218" max="9218" width="31" style="65" customWidth="1"/>
    <col min="9219" max="9219" width="30.875" style="65" customWidth="1"/>
    <col min="9220" max="9220" width="19.375" style="65" customWidth="1"/>
    <col min="9221" max="9221" width="9" style="65" customWidth="1"/>
    <col min="9222" max="9223" width="9" style="65"/>
    <col min="9224" max="9224" width="13.875" style="65" customWidth="1"/>
    <col min="9225" max="9473" width="9" style="65"/>
    <col min="9474" max="9474" width="31" style="65" customWidth="1"/>
    <col min="9475" max="9475" width="30.875" style="65" customWidth="1"/>
    <col min="9476" max="9476" width="19.375" style="65" customWidth="1"/>
    <col min="9477" max="9477" width="9" style="65" customWidth="1"/>
    <col min="9478" max="9479" width="9" style="65"/>
    <col min="9480" max="9480" width="13.875" style="65" customWidth="1"/>
    <col min="9481" max="9729" width="9" style="65"/>
    <col min="9730" max="9730" width="31" style="65" customWidth="1"/>
    <col min="9731" max="9731" width="30.875" style="65" customWidth="1"/>
    <col min="9732" max="9732" width="19.375" style="65" customWidth="1"/>
    <col min="9733" max="9733" width="9" style="65" customWidth="1"/>
    <col min="9734" max="9735" width="9" style="65"/>
    <col min="9736" max="9736" width="13.875" style="65" customWidth="1"/>
    <col min="9737" max="9985" width="9" style="65"/>
    <col min="9986" max="9986" width="31" style="65" customWidth="1"/>
    <col min="9987" max="9987" width="30.875" style="65" customWidth="1"/>
    <col min="9988" max="9988" width="19.375" style="65" customWidth="1"/>
    <col min="9989" max="9989" width="9" style="65" customWidth="1"/>
    <col min="9990" max="9991" width="9" style="65"/>
    <col min="9992" max="9992" width="13.875" style="65" customWidth="1"/>
    <col min="9993" max="10241" width="9" style="65"/>
    <col min="10242" max="10242" width="31" style="65" customWidth="1"/>
    <col min="10243" max="10243" width="30.875" style="65" customWidth="1"/>
    <col min="10244" max="10244" width="19.375" style="65" customWidth="1"/>
    <col min="10245" max="10245" width="9" style="65" customWidth="1"/>
    <col min="10246" max="10247" width="9" style="65"/>
    <col min="10248" max="10248" width="13.875" style="65" customWidth="1"/>
    <col min="10249" max="10497" width="9" style="65"/>
    <col min="10498" max="10498" width="31" style="65" customWidth="1"/>
    <col min="10499" max="10499" width="30.875" style="65" customWidth="1"/>
    <col min="10500" max="10500" width="19.375" style="65" customWidth="1"/>
    <col min="10501" max="10501" width="9" style="65" customWidth="1"/>
    <col min="10502" max="10503" width="9" style="65"/>
    <col min="10504" max="10504" width="13.875" style="65" customWidth="1"/>
    <col min="10505" max="10753" width="9" style="65"/>
    <col min="10754" max="10754" width="31" style="65" customWidth="1"/>
    <col min="10755" max="10755" width="30.875" style="65" customWidth="1"/>
    <col min="10756" max="10756" width="19.375" style="65" customWidth="1"/>
    <col min="10757" max="10757" width="9" style="65" customWidth="1"/>
    <col min="10758" max="10759" width="9" style="65"/>
    <col min="10760" max="10760" width="13.875" style="65" customWidth="1"/>
    <col min="10761" max="11009" width="9" style="65"/>
    <col min="11010" max="11010" width="31" style="65" customWidth="1"/>
    <col min="11011" max="11011" width="30.875" style="65" customWidth="1"/>
    <col min="11012" max="11012" width="19.375" style="65" customWidth="1"/>
    <col min="11013" max="11013" width="9" style="65" customWidth="1"/>
    <col min="11014" max="11015" width="9" style="65"/>
    <col min="11016" max="11016" width="13.875" style="65" customWidth="1"/>
    <col min="11017" max="11265" width="9" style="65"/>
    <col min="11266" max="11266" width="31" style="65" customWidth="1"/>
    <col min="11267" max="11267" width="30.875" style="65" customWidth="1"/>
    <col min="11268" max="11268" width="19.375" style="65" customWidth="1"/>
    <col min="11269" max="11269" width="9" style="65" customWidth="1"/>
    <col min="11270" max="11271" width="9" style="65"/>
    <col min="11272" max="11272" width="13.875" style="65" customWidth="1"/>
    <col min="11273" max="11521" width="9" style="65"/>
    <col min="11522" max="11522" width="31" style="65" customWidth="1"/>
    <col min="11523" max="11523" width="30.875" style="65" customWidth="1"/>
    <col min="11524" max="11524" width="19.375" style="65" customWidth="1"/>
    <col min="11525" max="11525" width="9" style="65" customWidth="1"/>
    <col min="11526" max="11527" width="9" style="65"/>
    <col min="11528" max="11528" width="13.875" style="65" customWidth="1"/>
    <col min="11529" max="11777" width="9" style="65"/>
    <col min="11778" max="11778" width="31" style="65" customWidth="1"/>
    <col min="11779" max="11779" width="30.875" style="65" customWidth="1"/>
    <col min="11780" max="11780" width="19.375" style="65" customWidth="1"/>
    <col min="11781" max="11781" width="9" style="65" customWidth="1"/>
    <col min="11782" max="11783" width="9" style="65"/>
    <col min="11784" max="11784" width="13.875" style="65" customWidth="1"/>
    <col min="11785" max="12033" width="9" style="65"/>
    <col min="12034" max="12034" width="31" style="65" customWidth="1"/>
    <col min="12035" max="12035" width="30.875" style="65" customWidth="1"/>
    <col min="12036" max="12036" width="19.375" style="65" customWidth="1"/>
    <col min="12037" max="12037" width="9" style="65" customWidth="1"/>
    <col min="12038" max="12039" width="9" style="65"/>
    <col min="12040" max="12040" width="13.875" style="65" customWidth="1"/>
    <col min="12041" max="12289" width="9" style="65"/>
    <col min="12290" max="12290" width="31" style="65" customWidth="1"/>
    <col min="12291" max="12291" width="30.875" style="65" customWidth="1"/>
    <col min="12292" max="12292" width="19.375" style="65" customWidth="1"/>
    <col min="12293" max="12293" width="9" style="65" customWidth="1"/>
    <col min="12294" max="12295" width="9" style="65"/>
    <col min="12296" max="12296" width="13.875" style="65" customWidth="1"/>
    <col min="12297" max="12545" width="9" style="65"/>
    <col min="12546" max="12546" width="31" style="65" customWidth="1"/>
    <col min="12547" max="12547" width="30.875" style="65" customWidth="1"/>
    <col min="12548" max="12548" width="19.375" style="65" customWidth="1"/>
    <col min="12549" max="12549" width="9" style="65" customWidth="1"/>
    <col min="12550" max="12551" width="9" style="65"/>
    <col min="12552" max="12552" width="13.875" style="65" customWidth="1"/>
    <col min="12553" max="12801" width="9" style="65"/>
    <col min="12802" max="12802" width="31" style="65" customWidth="1"/>
    <col min="12803" max="12803" width="30.875" style="65" customWidth="1"/>
    <col min="12804" max="12804" width="19.375" style="65" customWidth="1"/>
    <col min="12805" max="12805" width="9" style="65" customWidth="1"/>
    <col min="12806" max="12807" width="9" style="65"/>
    <col min="12808" max="12808" width="13.875" style="65" customWidth="1"/>
    <col min="12809" max="13057" width="9" style="65"/>
    <col min="13058" max="13058" width="31" style="65" customWidth="1"/>
    <col min="13059" max="13059" width="30.875" style="65" customWidth="1"/>
    <col min="13060" max="13060" width="19.375" style="65" customWidth="1"/>
    <col min="13061" max="13061" width="9" style="65" customWidth="1"/>
    <col min="13062" max="13063" width="9" style="65"/>
    <col min="13064" max="13064" width="13.875" style="65" customWidth="1"/>
    <col min="13065" max="13313" width="9" style="65"/>
    <col min="13314" max="13314" width="31" style="65" customWidth="1"/>
    <col min="13315" max="13315" width="30.875" style="65" customWidth="1"/>
    <col min="13316" max="13316" width="19.375" style="65" customWidth="1"/>
    <col min="13317" max="13317" width="9" style="65" customWidth="1"/>
    <col min="13318" max="13319" width="9" style="65"/>
    <col min="13320" max="13320" width="13.875" style="65" customWidth="1"/>
    <col min="13321" max="13569" width="9" style="65"/>
    <col min="13570" max="13570" width="31" style="65" customWidth="1"/>
    <col min="13571" max="13571" width="30.875" style="65" customWidth="1"/>
    <col min="13572" max="13572" width="19.375" style="65" customWidth="1"/>
    <col min="13573" max="13573" width="9" style="65" customWidth="1"/>
    <col min="13574" max="13575" width="9" style="65"/>
    <col min="13576" max="13576" width="13.875" style="65" customWidth="1"/>
    <col min="13577" max="13825" width="9" style="65"/>
    <col min="13826" max="13826" width="31" style="65" customWidth="1"/>
    <col min="13827" max="13827" width="30.875" style="65" customWidth="1"/>
    <col min="13828" max="13828" width="19.375" style="65" customWidth="1"/>
    <col min="13829" max="13829" width="9" style="65" customWidth="1"/>
    <col min="13830" max="13831" width="9" style="65"/>
    <col min="13832" max="13832" width="13.875" style="65" customWidth="1"/>
    <col min="13833" max="14081" width="9" style="65"/>
    <col min="14082" max="14082" width="31" style="65" customWidth="1"/>
    <col min="14083" max="14083" width="30.875" style="65" customWidth="1"/>
    <col min="14084" max="14084" width="19.375" style="65" customWidth="1"/>
    <col min="14085" max="14085" width="9" style="65" customWidth="1"/>
    <col min="14086" max="14087" width="9" style="65"/>
    <col min="14088" max="14088" width="13.875" style="65" customWidth="1"/>
    <col min="14089" max="14337" width="9" style="65"/>
    <col min="14338" max="14338" width="31" style="65" customWidth="1"/>
    <col min="14339" max="14339" width="30.875" style="65" customWidth="1"/>
    <col min="14340" max="14340" width="19.375" style="65" customWidth="1"/>
    <col min="14341" max="14341" width="9" style="65" customWidth="1"/>
    <col min="14342" max="14343" width="9" style="65"/>
    <col min="14344" max="14344" width="13.875" style="65" customWidth="1"/>
    <col min="14345" max="14593" width="9" style="65"/>
    <col min="14594" max="14594" width="31" style="65" customWidth="1"/>
    <col min="14595" max="14595" width="30.875" style="65" customWidth="1"/>
    <col min="14596" max="14596" width="19.375" style="65" customWidth="1"/>
    <col min="14597" max="14597" width="9" style="65" customWidth="1"/>
    <col min="14598" max="14599" width="9" style="65"/>
    <col min="14600" max="14600" width="13.875" style="65" customWidth="1"/>
    <col min="14601" max="14849" width="9" style="65"/>
    <col min="14850" max="14850" width="31" style="65" customWidth="1"/>
    <col min="14851" max="14851" width="30.875" style="65" customWidth="1"/>
    <col min="14852" max="14852" width="19.375" style="65" customWidth="1"/>
    <col min="14853" max="14853" width="9" style="65" customWidth="1"/>
    <col min="14854" max="14855" width="9" style="65"/>
    <col min="14856" max="14856" width="13.875" style="65" customWidth="1"/>
    <col min="14857" max="15105" width="9" style="65"/>
    <col min="15106" max="15106" width="31" style="65" customWidth="1"/>
    <col min="15107" max="15107" width="30.875" style="65" customWidth="1"/>
    <col min="15108" max="15108" width="19.375" style="65" customWidth="1"/>
    <col min="15109" max="15109" width="9" style="65" customWidth="1"/>
    <col min="15110" max="15111" width="9" style="65"/>
    <col min="15112" max="15112" width="13.875" style="65" customWidth="1"/>
    <col min="15113" max="15361" width="9" style="65"/>
    <col min="15362" max="15362" width="31" style="65" customWidth="1"/>
    <col min="15363" max="15363" width="30.875" style="65" customWidth="1"/>
    <col min="15364" max="15364" width="19.375" style="65" customWidth="1"/>
    <col min="15365" max="15365" width="9" style="65" customWidth="1"/>
    <col min="15366" max="15367" width="9" style="65"/>
    <col min="15368" max="15368" width="13.875" style="65" customWidth="1"/>
    <col min="15369" max="15617" width="9" style="65"/>
    <col min="15618" max="15618" width="31" style="65" customWidth="1"/>
    <col min="15619" max="15619" width="30.875" style="65" customWidth="1"/>
    <col min="15620" max="15620" width="19.375" style="65" customWidth="1"/>
    <col min="15621" max="15621" width="9" style="65" customWidth="1"/>
    <col min="15622" max="15623" width="9" style="65"/>
    <col min="15624" max="15624" width="13.875" style="65" customWidth="1"/>
    <col min="15625" max="15873" width="9" style="65"/>
    <col min="15874" max="15874" width="31" style="65" customWidth="1"/>
    <col min="15875" max="15875" width="30.875" style="65" customWidth="1"/>
    <col min="15876" max="15876" width="19.375" style="65" customWidth="1"/>
    <col min="15877" max="15877" width="9" style="65" customWidth="1"/>
    <col min="15878" max="15879" width="9" style="65"/>
    <col min="15880" max="15880" width="13.875" style="65" customWidth="1"/>
    <col min="15881" max="16129" width="9" style="65"/>
    <col min="16130" max="16130" width="31" style="65" customWidth="1"/>
    <col min="16131" max="16131" width="30.875" style="65" customWidth="1"/>
    <col min="16132" max="16132" width="19.375" style="65" customWidth="1"/>
    <col min="16133" max="16133" width="9" style="65" customWidth="1"/>
    <col min="16134" max="16135" width="9" style="65"/>
    <col min="16136" max="16136" width="13.875" style="65" customWidth="1"/>
    <col min="16137" max="16384" width="9" style="65"/>
  </cols>
  <sheetData>
    <row r="1" ht="30" customHeight="1" spans="1:4">
      <c r="A1" s="66" t="s">
        <v>0</v>
      </c>
      <c r="B1" s="67"/>
      <c r="C1" s="67"/>
      <c r="D1" s="67"/>
    </row>
    <row r="2" ht="30" customHeight="1" spans="1:4">
      <c r="A2" s="66" t="s">
        <v>1</v>
      </c>
      <c r="B2" s="66"/>
      <c r="C2" s="66"/>
      <c r="D2" s="66"/>
    </row>
    <row r="3" ht="9" customHeight="1" spans="1:4">
      <c r="A3" s="66"/>
      <c r="B3" s="66"/>
      <c r="C3" s="66"/>
      <c r="D3" s="66"/>
    </row>
    <row r="4" s="64" customFormat="1" ht="21.95" customHeight="1" spans="1:8">
      <c r="A4" s="68" t="s">
        <v>2</v>
      </c>
      <c r="B4" s="68" t="s">
        <v>3</v>
      </c>
      <c r="C4" s="69" t="s">
        <v>4</v>
      </c>
      <c r="D4" s="68" t="s">
        <v>5</v>
      </c>
      <c r="E4" s="70"/>
      <c r="F4" s="71"/>
      <c r="G4" s="71"/>
      <c r="H4" s="71"/>
    </row>
    <row r="5" s="64" customFormat="1" ht="59.25" customHeight="1" spans="1:8">
      <c r="A5" s="72" t="s">
        <v>6</v>
      </c>
      <c r="B5" s="73" t="s">
        <v>7</v>
      </c>
      <c r="C5" s="74">
        <f>C6+C7</f>
        <v>423317.36</v>
      </c>
      <c r="D5" s="75"/>
      <c r="E5" s="70"/>
      <c r="F5" s="71"/>
      <c r="G5" s="71"/>
      <c r="H5" s="76"/>
    </row>
    <row r="6" s="64" customFormat="1" ht="59.25" customHeight="1" spans="1:8">
      <c r="A6" s="72">
        <v>1</v>
      </c>
      <c r="B6" s="73" t="s">
        <v>8</v>
      </c>
      <c r="C6" s="74">
        <f>基坑!G26</f>
        <v>241494</v>
      </c>
      <c r="D6" s="77"/>
      <c r="E6" s="70"/>
      <c r="F6" s="71"/>
      <c r="G6" s="71"/>
      <c r="H6" s="76"/>
    </row>
    <row r="7" s="64" customFormat="1" ht="59.25" customHeight="1" spans="1:8">
      <c r="A7" s="72">
        <v>2</v>
      </c>
      <c r="B7" s="73" t="s">
        <v>9</v>
      </c>
      <c r="C7" s="74">
        <f>'边坡 '!G20</f>
        <v>181823.36</v>
      </c>
      <c r="D7" s="78"/>
      <c r="E7" s="70"/>
      <c r="F7" s="71"/>
      <c r="G7" s="71"/>
      <c r="H7" s="76"/>
    </row>
    <row r="8" ht="71.25" customHeight="1" spans="1:5">
      <c r="A8" s="79" t="s">
        <v>10</v>
      </c>
      <c r="B8" s="80"/>
      <c r="C8" s="80"/>
      <c r="D8" s="80"/>
      <c r="E8" s="81"/>
    </row>
  </sheetData>
  <mergeCells count="4">
    <mergeCell ref="A1:D1"/>
    <mergeCell ref="A2:D2"/>
    <mergeCell ref="A3:D3"/>
    <mergeCell ref="B8:D8"/>
  </mergeCells>
  <printOptions horizontalCentered="1"/>
  <pageMargins left="0.71" right="0.71" top="0.75" bottom="0.94" header="0.31" footer="0.31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6"/>
  <sheetViews>
    <sheetView view="pageBreakPreview" zoomScaleNormal="85" topLeftCell="A3" workbookViewId="0">
      <selection activeCell="B12" sqref="B12"/>
    </sheetView>
  </sheetViews>
  <sheetFormatPr defaultColWidth="9" defaultRowHeight="13.5"/>
  <cols>
    <col min="1" max="1" width="6.125" customWidth="1"/>
    <col min="2" max="2" width="25.625" customWidth="1"/>
    <col min="3" max="4" width="7.75" customWidth="1"/>
    <col min="5" max="6" width="8.75" customWidth="1"/>
    <col min="7" max="7" width="10.75" customWidth="1"/>
    <col min="8" max="8" width="22.125" customWidth="1"/>
    <col min="10" max="14" width="9" hidden="1" customWidth="1"/>
  </cols>
  <sheetData>
    <row r="1" ht="20.25" spans="1:8">
      <c r="A1" s="1"/>
      <c r="B1" s="1"/>
      <c r="C1" s="1"/>
      <c r="D1" s="1"/>
      <c r="E1" s="1"/>
      <c r="F1" s="1"/>
      <c r="G1" s="1"/>
      <c r="H1" s="1"/>
    </row>
    <row r="2" ht="24" customHeight="1" spans="1:8">
      <c r="A2" s="2" t="s">
        <v>11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12</v>
      </c>
      <c r="B3" s="4"/>
      <c r="C3" s="4"/>
      <c r="D3" s="4"/>
      <c r="E3" s="4"/>
      <c r="F3" s="4"/>
      <c r="G3" s="4"/>
      <c r="H3" s="4"/>
    </row>
    <row r="4" ht="18" customHeight="1" spans="1:8">
      <c r="A4" s="5" t="s">
        <v>13</v>
      </c>
      <c r="B4" s="5" t="s">
        <v>14</v>
      </c>
      <c r="C4" s="6" t="s">
        <v>15</v>
      </c>
      <c r="D4" s="6" t="s">
        <v>16</v>
      </c>
      <c r="E4" s="6" t="s">
        <v>17</v>
      </c>
      <c r="F4" s="5" t="s">
        <v>18</v>
      </c>
      <c r="G4" s="5" t="s">
        <v>19</v>
      </c>
      <c r="H4" s="5" t="s">
        <v>10</v>
      </c>
    </row>
    <row r="5" ht="18" customHeight="1" spans="1:8">
      <c r="A5" s="5"/>
      <c r="B5" s="5"/>
      <c r="C5" s="7"/>
      <c r="D5" s="7"/>
      <c r="E5" s="7"/>
      <c r="F5" s="5" t="s">
        <v>20</v>
      </c>
      <c r="G5" s="5" t="s">
        <v>20</v>
      </c>
      <c r="H5" s="5"/>
    </row>
    <row r="6" ht="20.1" customHeight="1" spans="1:8">
      <c r="A6" s="8" t="s">
        <v>6</v>
      </c>
      <c r="B6" s="9" t="s">
        <v>21</v>
      </c>
      <c r="C6" s="10"/>
      <c r="D6" s="11"/>
      <c r="E6" s="11"/>
      <c r="F6" s="11"/>
      <c r="G6" s="11"/>
      <c r="H6" s="11"/>
    </row>
    <row r="7" ht="25.15" customHeight="1" spans="1:28">
      <c r="A7" s="5">
        <v>1</v>
      </c>
      <c r="B7" s="12" t="s">
        <v>22</v>
      </c>
      <c r="C7" s="5" t="s">
        <v>23</v>
      </c>
      <c r="D7" s="5">
        <v>13</v>
      </c>
      <c r="E7" s="5"/>
      <c r="F7" s="5"/>
      <c r="G7" s="5"/>
      <c r="H7" s="5" t="s">
        <v>24</v>
      </c>
      <c r="K7" t="s">
        <v>25</v>
      </c>
      <c r="L7">
        <v>9</v>
      </c>
      <c r="M7">
        <v>21</v>
      </c>
      <c r="N7">
        <f>L7*M7</f>
        <v>189</v>
      </c>
      <c r="U7" s="48" t="s">
        <v>26</v>
      </c>
      <c r="V7" s="49" t="s">
        <v>27</v>
      </c>
      <c r="W7" s="50" t="s">
        <v>28</v>
      </c>
      <c r="X7" s="50" t="s">
        <v>29</v>
      </c>
      <c r="Y7" s="54" t="s">
        <v>30</v>
      </c>
      <c r="Z7" s="50"/>
      <c r="AB7" s="63"/>
    </row>
    <row r="8" ht="20.1" customHeight="1" spans="1:26">
      <c r="A8" s="5"/>
      <c r="B8" s="12" t="s">
        <v>31</v>
      </c>
      <c r="C8" s="5" t="s">
        <v>32</v>
      </c>
      <c r="D8" s="13">
        <v>110</v>
      </c>
      <c r="E8" s="5"/>
      <c r="F8" s="5">
        <v>120</v>
      </c>
      <c r="G8" s="5">
        <f>D8*F8</f>
        <v>13200</v>
      </c>
      <c r="H8" s="5" t="s">
        <v>33</v>
      </c>
      <c r="K8" t="s">
        <v>34</v>
      </c>
      <c r="L8">
        <v>3</v>
      </c>
      <c r="M8">
        <v>24</v>
      </c>
      <c r="N8">
        <f t="shared" ref="N8" si="0">L8*M8</f>
        <v>72</v>
      </c>
      <c r="T8" t="s">
        <v>35</v>
      </c>
      <c r="U8" s="48">
        <v>6</v>
      </c>
      <c r="V8" s="51"/>
      <c r="W8" s="48"/>
      <c r="X8" s="52"/>
      <c r="Y8" s="57"/>
      <c r="Z8" s="57"/>
    </row>
    <row r="9" ht="23.25" customHeight="1" spans="1:26">
      <c r="A9" s="5">
        <v>2</v>
      </c>
      <c r="B9" s="12" t="s">
        <v>36</v>
      </c>
      <c r="C9" s="5" t="s">
        <v>23</v>
      </c>
      <c r="D9" s="5">
        <v>41</v>
      </c>
      <c r="E9" s="5"/>
      <c r="F9" s="5">
        <v>30</v>
      </c>
      <c r="G9" s="5">
        <f>D9*F9</f>
        <v>1230</v>
      </c>
      <c r="H9" s="5" t="s">
        <v>37</v>
      </c>
      <c r="N9">
        <f>SUM(N7:N8)</f>
        <v>261</v>
      </c>
      <c r="T9" t="s">
        <v>38</v>
      </c>
      <c r="U9" s="48">
        <v>22</v>
      </c>
      <c r="V9" s="51">
        <v>6</v>
      </c>
      <c r="W9" s="51">
        <v>6</v>
      </c>
      <c r="X9" s="52">
        <v>1</v>
      </c>
      <c r="Y9" s="57"/>
      <c r="Z9" s="57"/>
    </row>
    <row r="10" ht="25.5" customHeight="1" spans="1:26">
      <c r="A10" s="5">
        <v>3</v>
      </c>
      <c r="B10" s="12" t="s">
        <v>39</v>
      </c>
      <c r="C10" s="5" t="s">
        <v>23</v>
      </c>
      <c r="D10" s="13">
        <v>36</v>
      </c>
      <c r="E10" s="5"/>
      <c r="F10" s="5">
        <f>F9</f>
        <v>30</v>
      </c>
      <c r="G10" s="5">
        <f>D10*F10</f>
        <v>1080</v>
      </c>
      <c r="H10" s="5" t="s">
        <v>40</v>
      </c>
      <c r="T10" t="s">
        <v>41</v>
      </c>
      <c r="U10" s="48">
        <v>4</v>
      </c>
      <c r="V10" s="51"/>
      <c r="W10" s="51"/>
      <c r="X10" s="52"/>
      <c r="Y10" s="57"/>
      <c r="Z10" s="57"/>
    </row>
    <row r="11" ht="25.5" customHeight="1" spans="1:26">
      <c r="A11" s="5">
        <v>4</v>
      </c>
      <c r="B11" s="12" t="s">
        <v>42</v>
      </c>
      <c r="C11" s="5" t="s">
        <v>23</v>
      </c>
      <c r="D11" s="13">
        <v>36</v>
      </c>
      <c r="E11" s="5"/>
      <c r="F11" s="5">
        <f>F10</f>
        <v>30</v>
      </c>
      <c r="G11" s="5">
        <f>D11*F11</f>
        <v>1080</v>
      </c>
      <c r="H11" s="5" t="s">
        <v>40</v>
      </c>
      <c r="U11" s="48">
        <v>32</v>
      </c>
      <c r="V11" s="51">
        <v>15</v>
      </c>
      <c r="W11" s="51">
        <v>10</v>
      </c>
      <c r="X11" s="52">
        <v>1</v>
      </c>
      <c r="Y11" s="57"/>
      <c r="Z11" s="57"/>
    </row>
    <row r="12" ht="25.5" customHeight="1" spans="1:26">
      <c r="A12" s="5">
        <v>5</v>
      </c>
      <c r="B12" s="12" t="s">
        <v>43</v>
      </c>
      <c r="C12" s="5" t="s">
        <v>23</v>
      </c>
      <c r="D12" s="13">
        <v>6</v>
      </c>
      <c r="E12" s="5"/>
      <c r="F12" s="5">
        <v>30</v>
      </c>
      <c r="G12" s="5">
        <f>D12*F12</f>
        <v>180</v>
      </c>
      <c r="H12" s="5" t="s">
        <v>44</v>
      </c>
      <c r="U12" s="48" t="e">
        <f>#REF!+U9+U11</f>
        <v>#REF!</v>
      </c>
      <c r="V12" s="51">
        <f>SUM(V9:V11)</f>
        <v>21</v>
      </c>
      <c r="W12" s="51">
        <f>SUM(W9:W11)</f>
        <v>16</v>
      </c>
      <c r="X12" s="51">
        <f>SUM(X9:X11)</f>
        <v>2</v>
      </c>
      <c r="Y12" s="51">
        <f>SUM(Y9:Y11)</f>
        <v>0</v>
      </c>
      <c r="Z12" s="57"/>
    </row>
    <row r="13" ht="19.15" customHeight="1" spans="1:26">
      <c r="A13" s="5">
        <v>6</v>
      </c>
      <c r="B13" s="12" t="s">
        <v>29</v>
      </c>
      <c r="C13" s="5" t="s">
        <v>23</v>
      </c>
      <c r="D13" s="5">
        <v>6</v>
      </c>
      <c r="E13" s="5"/>
      <c r="F13" s="5"/>
      <c r="G13" s="5"/>
      <c r="H13" s="5" t="s">
        <v>45</v>
      </c>
      <c r="S13" t="e">
        <f>U8+#REF!+U10</f>
        <v>#REF!</v>
      </c>
      <c r="U13" s="48"/>
      <c r="V13" s="51"/>
      <c r="W13" s="51"/>
      <c r="X13" s="52"/>
      <c r="Y13" s="52"/>
      <c r="Z13" s="52"/>
    </row>
    <row r="14" ht="20.1" customHeight="1" spans="1:21">
      <c r="A14" s="14">
        <v>7</v>
      </c>
      <c r="B14" s="15" t="s">
        <v>46</v>
      </c>
      <c r="C14" s="16" t="s">
        <v>47</v>
      </c>
      <c r="D14" s="17"/>
      <c r="E14" s="17"/>
      <c r="F14" s="18"/>
      <c r="G14" s="14">
        <f>SUM(G7:G13)</f>
        <v>16770</v>
      </c>
      <c r="H14" s="14"/>
      <c r="U14">
        <v>5</v>
      </c>
    </row>
    <row r="15" ht="20.1" customHeight="1" spans="1:22">
      <c r="A15" s="8" t="s">
        <v>48</v>
      </c>
      <c r="B15" s="9" t="s">
        <v>49</v>
      </c>
      <c r="C15" s="11"/>
      <c r="D15" s="11"/>
      <c r="E15" s="11"/>
      <c r="F15" s="11"/>
      <c r="G15" s="11"/>
      <c r="H15" s="11"/>
      <c r="U15">
        <v>6</v>
      </c>
      <c r="V15">
        <f>U15*1.5</f>
        <v>9</v>
      </c>
    </row>
    <row r="16" ht="25.5" spans="1:25">
      <c r="A16" s="5">
        <v>1</v>
      </c>
      <c r="B16" s="12" t="str">
        <f>B7</f>
        <v>土体深层水平位移（测斜）</v>
      </c>
      <c r="C16" s="5" t="s">
        <v>50</v>
      </c>
      <c r="D16" s="5">
        <f>D8</f>
        <v>110</v>
      </c>
      <c r="E16" s="5">
        <v>40</v>
      </c>
      <c r="F16" s="13">
        <v>13</v>
      </c>
      <c r="G16" s="5">
        <f>D16*E16*F16</f>
        <v>57200</v>
      </c>
      <c r="H16" s="5" t="s">
        <v>51</v>
      </c>
      <c r="U16" s="42">
        <v>6</v>
      </c>
      <c r="V16" s="53"/>
      <c r="X16" s="42"/>
      <c r="Y16" s="53"/>
    </row>
    <row r="17" ht="20.1" customHeight="1" spans="1:26">
      <c r="A17" s="5">
        <v>2</v>
      </c>
      <c r="B17" s="12" t="s">
        <v>52</v>
      </c>
      <c r="C17" s="5" t="s">
        <v>53</v>
      </c>
      <c r="D17" s="5">
        <f>D9</f>
        <v>41</v>
      </c>
      <c r="E17" s="5">
        <f>E16</f>
        <v>40</v>
      </c>
      <c r="F17" s="5">
        <v>62</v>
      </c>
      <c r="G17" s="5">
        <f t="shared" ref="G17:G22" si="1">D17*E17*F17</f>
        <v>101680</v>
      </c>
      <c r="H17" s="5" t="s">
        <v>54</v>
      </c>
      <c r="U17" s="42">
        <v>9.6</v>
      </c>
      <c r="V17" s="53">
        <f>U17*1.5</f>
        <v>14.4</v>
      </c>
      <c r="W17" s="53"/>
      <c r="X17" s="42"/>
      <c r="Y17" s="53"/>
      <c r="Z17" s="53"/>
    </row>
    <row r="18" ht="20.1" customHeight="1" spans="1:26">
      <c r="A18" s="5">
        <v>3</v>
      </c>
      <c r="B18" s="12" t="s">
        <v>55</v>
      </c>
      <c r="C18" s="5" t="s">
        <v>53</v>
      </c>
      <c r="D18" s="5">
        <f>D17</f>
        <v>41</v>
      </c>
      <c r="E18" s="5">
        <f t="shared" ref="E18:E22" si="2">E17</f>
        <v>40</v>
      </c>
      <c r="F18" s="5">
        <v>42</v>
      </c>
      <c r="G18" s="5">
        <f t="shared" si="1"/>
        <v>68880</v>
      </c>
      <c r="H18" s="5"/>
      <c r="T18">
        <v>1</v>
      </c>
      <c r="U18" t="s">
        <v>56</v>
      </c>
      <c r="V18" s="53"/>
      <c r="W18" s="53"/>
      <c r="X18" s="42"/>
      <c r="Y18" s="53"/>
      <c r="Z18" s="53"/>
    </row>
    <row r="19" ht="27.6" customHeight="1" spans="1:26">
      <c r="A19" s="5">
        <v>4</v>
      </c>
      <c r="B19" s="58" t="s">
        <v>57</v>
      </c>
      <c r="C19" s="13" t="s">
        <v>53</v>
      </c>
      <c r="D19" s="13">
        <f>D10</f>
        <v>36</v>
      </c>
      <c r="E19" s="5">
        <f t="shared" si="2"/>
        <v>40</v>
      </c>
      <c r="F19" s="13">
        <f>F18</f>
        <v>42</v>
      </c>
      <c r="G19" s="13">
        <f t="shared" si="1"/>
        <v>60480</v>
      </c>
      <c r="H19" s="5"/>
      <c r="U19" s="42"/>
      <c r="V19" s="53"/>
      <c r="W19" s="53"/>
      <c r="X19" s="42"/>
      <c r="Y19" s="53"/>
      <c r="Z19" s="53"/>
    </row>
    <row r="20" ht="28.5" customHeight="1" spans="1:26">
      <c r="A20" s="5">
        <v>5</v>
      </c>
      <c r="B20" s="58" t="s">
        <v>58</v>
      </c>
      <c r="C20" s="13" t="s">
        <v>53</v>
      </c>
      <c r="D20" s="13">
        <f t="shared" ref="D20:D21" si="3">D11</f>
        <v>36</v>
      </c>
      <c r="E20" s="5">
        <f t="shared" si="2"/>
        <v>40</v>
      </c>
      <c r="F20" s="13">
        <v>42</v>
      </c>
      <c r="G20" s="13">
        <f t="shared" si="1"/>
        <v>60480</v>
      </c>
      <c r="H20" s="5"/>
      <c r="U20" s="42">
        <v>10</v>
      </c>
      <c r="W20" s="53"/>
      <c r="Z20" s="53"/>
    </row>
    <row r="21" ht="18.75" customHeight="1" spans="1:21">
      <c r="A21" s="5">
        <v>6</v>
      </c>
      <c r="B21" s="58" t="s">
        <v>59</v>
      </c>
      <c r="C21" s="13" t="s">
        <v>53</v>
      </c>
      <c r="D21" s="13">
        <f t="shared" si="3"/>
        <v>6</v>
      </c>
      <c r="E21" s="5">
        <f t="shared" si="2"/>
        <v>40</v>
      </c>
      <c r="F21" s="13">
        <v>42</v>
      </c>
      <c r="G21" s="13">
        <f t="shared" si="1"/>
        <v>10080</v>
      </c>
      <c r="H21" s="5"/>
      <c r="U21" s="42">
        <v>6</v>
      </c>
    </row>
    <row r="22" ht="25.5" spans="1:21">
      <c r="A22" s="5">
        <v>7</v>
      </c>
      <c r="B22" s="12" t="s">
        <v>60</v>
      </c>
      <c r="C22" s="5" t="s">
        <v>61</v>
      </c>
      <c r="D22" s="5">
        <v>6</v>
      </c>
      <c r="E22" s="5">
        <f t="shared" si="2"/>
        <v>40</v>
      </c>
      <c r="F22" s="5">
        <v>40</v>
      </c>
      <c r="G22" s="5">
        <f t="shared" si="1"/>
        <v>9600</v>
      </c>
      <c r="H22" s="19" t="s">
        <v>62</v>
      </c>
      <c r="U22" s="42">
        <v>6</v>
      </c>
    </row>
    <row r="23" ht="27" customHeight="1" spans="1:21">
      <c r="A23" s="5">
        <v>8</v>
      </c>
      <c r="B23" s="19" t="s">
        <v>63</v>
      </c>
      <c r="C23" s="5" t="s">
        <v>64</v>
      </c>
      <c r="D23" s="5"/>
      <c r="E23" s="5"/>
      <c r="F23" s="5"/>
      <c r="G23" s="5">
        <f>SUM(G16:G22)</f>
        <v>368400</v>
      </c>
      <c r="H23" s="5"/>
      <c r="U23" s="42">
        <v>10</v>
      </c>
    </row>
    <row r="24" ht="25.5" spans="1:8">
      <c r="A24" s="5">
        <v>9</v>
      </c>
      <c r="B24" s="19" t="s">
        <v>65</v>
      </c>
      <c r="C24" s="20"/>
      <c r="D24" s="20"/>
      <c r="E24" s="21" t="s">
        <v>66</v>
      </c>
      <c r="F24" s="22">
        <v>0.22</v>
      </c>
      <c r="G24" s="23">
        <f>G23*F24</f>
        <v>81048</v>
      </c>
      <c r="H24" s="5" t="s">
        <v>67</v>
      </c>
    </row>
    <row r="25" ht="29.25" customHeight="1" spans="1:8">
      <c r="A25" s="5">
        <v>10</v>
      </c>
      <c r="B25" s="24" t="s">
        <v>68</v>
      </c>
      <c r="C25" s="25" t="s">
        <v>69</v>
      </c>
      <c r="D25" s="26"/>
      <c r="E25" s="26"/>
      <c r="F25" s="27">
        <v>0.5</v>
      </c>
      <c r="G25" s="28">
        <f>SUM(G23:G24)*F25</f>
        <v>224724</v>
      </c>
      <c r="H25" s="29" t="s">
        <v>70</v>
      </c>
    </row>
    <row r="26" ht="20.1" customHeight="1" spans="1:15">
      <c r="A26" s="30" t="s">
        <v>71</v>
      </c>
      <c r="B26" s="9" t="s">
        <v>72</v>
      </c>
      <c r="C26" s="31" t="s">
        <v>73</v>
      </c>
      <c r="D26" s="32"/>
      <c r="E26" s="32"/>
      <c r="F26" s="33"/>
      <c r="G26" s="34">
        <f>G25+G14</f>
        <v>241494</v>
      </c>
      <c r="H26" s="35"/>
      <c r="O26">
        <f>G25/E21</f>
        <v>5618.1</v>
      </c>
    </row>
    <row r="27" ht="37.5" customHeight="1" spans="1:8">
      <c r="A27" s="59" t="s">
        <v>74</v>
      </c>
      <c r="B27" s="60"/>
      <c r="C27" s="60"/>
      <c r="D27" s="60"/>
      <c r="E27" s="60"/>
      <c r="F27" s="60"/>
      <c r="G27" s="60"/>
      <c r="H27" s="61"/>
    </row>
    <row r="28" ht="18" customHeight="1" spans="1:8">
      <c r="A28" s="42"/>
      <c r="B28" s="43"/>
      <c r="C28" s="43"/>
      <c r="D28" s="43"/>
      <c r="E28" s="43"/>
      <c r="F28" s="44"/>
      <c r="G28" s="44"/>
      <c r="H28" s="44"/>
    </row>
    <row r="29" ht="15.75" customHeight="1" spans="1:8">
      <c r="A29" s="42"/>
      <c r="B29" s="43"/>
      <c r="C29" s="43"/>
      <c r="D29" s="43"/>
      <c r="E29" s="43"/>
      <c r="F29" s="44"/>
      <c r="G29" s="44"/>
      <c r="H29" s="44"/>
    </row>
    <row r="30" ht="19.5" customHeight="1" spans="1:8">
      <c r="A30" s="42"/>
      <c r="B30" s="43"/>
      <c r="C30" s="43"/>
      <c r="D30" s="43"/>
      <c r="E30" s="43"/>
      <c r="F30" s="43"/>
      <c r="G30" s="43"/>
      <c r="H30" s="44"/>
    </row>
    <row r="31" ht="17.25" customHeight="1" spans="1:8">
      <c r="A31" s="62"/>
      <c r="B31" s="43"/>
      <c r="C31" s="43"/>
      <c r="D31" s="43"/>
      <c r="E31" s="43"/>
      <c r="F31" s="43"/>
      <c r="G31" s="43"/>
      <c r="H31" s="43"/>
    </row>
    <row r="32" ht="17.25" customHeight="1" spans="1:8">
      <c r="A32" s="42"/>
      <c r="H32" s="43"/>
    </row>
    <row r="34" spans="2:5">
      <c r="B34" s="45"/>
      <c r="C34" s="46"/>
      <c r="D34" s="47"/>
      <c r="E34" s="47"/>
    </row>
    <row r="35" spans="2:5">
      <c r="B35" s="45"/>
      <c r="C35" s="46"/>
      <c r="D35" s="47"/>
      <c r="E35" s="47"/>
    </row>
    <row r="36" spans="2:5">
      <c r="B36" s="45"/>
      <c r="C36" s="46"/>
      <c r="D36" s="47"/>
      <c r="E36" s="47"/>
    </row>
    <row r="37" spans="2:5">
      <c r="B37" s="45"/>
      <c r="C37" s="46"/>
      <c r="D37" s="47"/>
      <c r="E37" s="47"/>
    </row>
    <row r="38" spans="2:5">
      <c r="B38" s="45"/>
      <c r="C38" s="46"/>
      <c r="D38" s="47"/>
      <c r="E38" s="47"/>
    </row>
    <row r="39" spans="2:5">
      <c r="B39" s="45"/>
      <c r="C39" s="46"/>
      <c r="D39" s="47"/>
      <c r="E39" s="47"/>
    </row>
    <row r="40" spans="2:5">
      <c r="B40" s="45"/>
      <c r="C40" s="46"/>
      <c r="D40" s="47"/>
      <c r="E40" s="47"/>
    </row>
    <row r="41" spans="2:5">
      <c r="B41" s="45"/>
      <c r="C41" s="46"/>
      <c r="D41" s="47"/>
      <c r="E41" s="47"/>
    </row>
    <row r="42" spans="2:5">
      <c r="B42" s="45"/>
      <c r="C42" s="46"/>
      <c r="D42" s="47"/>
      <c r="E42" s="47"/>
    </row>
    <row r="43" spans="2:5">
      <c r="B43" s="45"/>
      <c r="C43" s="46"/>
      <c r="D43" s="47"/>
      <c r="E43" s="47"/>
    </row>
    <row r="44" spans="2:5">
      <c r="B44" s="45"/>
      <c r="C44" s="46"/>
      <c r="D44" s="47"/>
      <c r="E44" s="47"/>
    </row>
    <row r="45" spans="3:5">
      <c r="C45" s="46"/>
      <c r="E45" s="47"/>
    </row>
    <row r="46" spans="3:3">
      <c r="C46" s="46"/>
    </row>
  </sheetData>
  <mergeCells count="17">
    <mergeCell ref="A1:H1"/>
    <mergeCell ref="A2:H2"/>
    <mergeCell ref="C14:F14"/>
    <mergeCell ref="C23:F23"/>
    <mergeCell ref="C24:D24"/>
    <mergeCell ref="C25:E25"/>
    <mergeCell ref="C26:F26"/>
    <mergeCell ref="A27:H27"/>
    <mergeCell ref="F28:H28"/>
    <mergeCell ref="F29:H29"/>
    <mergeCell ref="A4:A5"/>
    <mergeCell ref="B4:B5"/>
    <mergeCell ref="C4:C5"/>
    <mergeCell ref="D4:D5"/>
    <mergeCell ref="E4:E5"/>
    <mergeCell ref="H4:H5"/>
    <mergeCell ref="H17:H21"/>
  </mergeCells>
  <printOptions horizontalCentered="1"/>
  <pageMargins left="0.78740157480315" right="0.590551181102362" top="0.47244094488189" bottom="0.393700787401575" header="0.31496062992126" footer="0.31496062992126"/>
  <pageSetup paperSize="9" scale="91" orientation="portrait"/>
  <headerFooter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0"/>
  <sheetViews>
    <sheetView view="pageBreakPreview" zoomScaleNormal="85" workbookViewId="0">
      <selection activeCell="F24" sqref="F24:H24"/>
    </sheetView>
  </sheetViews>
  <sheetFormatPr defaultColWidth="9" defaultRowHeight="13.5"/>
  <cols>
    <col min="1" max="1" width="6.125" customWidth="1"/>
    <col min="2" max="2" width="25.625" customWidth="1"/>
    <col min="3" max="4" width="7.75" customWidth="1"/>
    <col min="5" max="6" width="8.75" customWidth="1"/>
    <col min="7" max="7" width="10.75" customWidth="1"/>
    <col min="8" max="8" width="22.125" customWidth="1"/>
    <col min="10" max="14" width="9" hidden="1" customWidth="1"/>
  </cols>
  <sheetData>
    <row r="1" ht="20.25" spans="1:8">
      <c r="A1" s="1"/>
      <c r="B1" s="1"/>
      <c r="C1" s="1"/>
      <c r="D1" s="1"/>
      <c r="E1" s="1"/>
      <c r="F1" s="1"/>
      <c r="G1" s="1"/>
      <c r="H1" s="1"/>
    </row>
    <row r="2" ht="24" customHeight="1" spans="1:8">
      <c r="A2" s="2" t="s">
        <v>75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76</v>
      </c>
      <c r="B3" s="4"/>
      <c r="C3" s="4"/>
      <c r="D3" s="4"/>
      <c r="E3" s="4"/>
      <c r="F3" s="4"/>
      <c r="G3" s="4"/>
      <c r="H3" s="4"/>
    </row>
    <row r="4" ht="18" customHeight="1" spans="1:8">
      <c r="A4" s="5" t="s">
        <v>13</v>
      </c>
      <c r="B4" s="5" t="s">
        <v>14</v>
      </c>
      <c r="C4" s="6" t="s">
        <v>15</v>
      </c>
      <c r="D4" s="6" t="s">
        <v>16</v>
      </c>
      <c r="E4" s="6" t="s">
        <v>17</v>
      </c>
      <c r="F4" s="5" t="s">
        <v>18</v>
      </c>
      <c r="G4" s="5" t="s">
        <v>19</v>
      </c>
      <c r="H4" s="5" t="s">
        <v>10</v>
      </c>
    </row>
    <row r="5" ht="18" customHeight="1" spans="1:8">
      <c r="A5" s="5"/>
      <c r="B5" s="5"/>
      <c r="C5" s="7"/>
      <c r="D5" s="7"/>
      <c r="E5" s="7"/>
      <c r="F5" s="5" t="s">
        <v>20</v>
      </c>
      <c r="G5" s="5" t="s">
        <v>20</v>
      </c>
      <c r="H5" s="5"/>
    </row>
    <row r="6" ht="20.1" customHeight="1" spans="1:8">
      <c r="A6" s="8" t="s">
        <v>6</v>
      </c>
      <c r="B6" s="9" t="s">
        <v>21</v>
      </c>
      <c r="C6" s="10"/>
      <c r="D6" s="11"/>
      <c r="E6" s="11"/>
      <c r="F6" s="11"/>
      <c r="G6" s="11"/>
      <c r="H6" s="11"/>
    </row>
    <row r="7" ht="25.15" customHeight="1" spans="1:30">
      <c r="A7" s="5">
        <v>1</v>
      </c>
      <c r="B7" s="12" t="s">
        <v>22</v>
      </c>
      <c r="C7" s="5" t="s">
        <v>23</v>
      </c>
      <c r="D7" s="5">
        <v>10</v>
      </c>
      <c r="E7" s="5"/>
      <c r="F7" s="5"/>
      <c r="G7" s="5"/>
      <c r="H7" s="5" t="s">
        <v>77</v>
      </c>
      <c r="K7" t="s">
        <v>25</v>
      </c>
      <c r="L7">
        <v>9</v>
      </c>
      <c r="M7">
        <v>21</v>
      </c>
      <c r="N7">
        <f>L7*M7</f>
        <v>189</v>
      </c>
      <c r="U7" s="48" t="s">
        <v>78</v>
      </c>
      <c r="V7" s="49" t="s">
        <v>79</v>
      </c>
      <c r="W7" s="50" t="s">
        <v>80</v>
      </c>
      <c r="X7" s="50" t="s">
        <v>81</v>
      </c>
      <c r="Y7" s="54" t="s">
        <v>82</v>
      </c>
      <c r="Z7" s="54" t="s">
        <v>82</v>
      </c>
      <c r="AA7" s="55" t="s">
        <v>83</v>
      </c>
      <c r="AB7" s="55" t="s">
        <v>83</v>
      </c>
      <c r="AC7" s="56" t="s">
        <v>84</v>
      </c>
      <c r="AD7" s="56" t="s">
        <v>85</v>
      </c>
    </row>
    <row r="8" ht="20.1" customHeight="1" spans="1:30">
      <c r="A8" s="5"/>
      <c r="B8" s="12" t="s">
        <v>86</v>
      </c>
      <c r="C8" s="5" t="s">
        <v>32</v>
      </c>
      <c r="D8" s="13">
        <v>120</v>
      </c>
      <c r="E8" s="5"/>
      <c r="F8" s="5">
        <v>180</v>
      </c>
      <c r="G8" s="5">
        <f>D8*F8</f>
        <v>21600</v>
      </c>
      <c r="H8" s="5" t="s">
        <v>87</v>
      </c>
      <c r="K8" t="s">
        <v>34</v>
      </c>
      <c r="L8">
        <v>3</v>
      </c>
      <c r="M8">
        <v>24</v>
      </c>
      <c r="N8">
        <f t="shared" ref="N8" si="0">L8*M8</f>
        <v>72</v>
      </c>
      <c r="R8" t="s">
        <v>88</v>
      </c>
      <c r="U8" s="48">
        <v>6.2</v>
      </c>
      <c r="V8" s="51">
        <v>8</v>
      </c>
      <c r="W8" s="48">
        <v>5</v>
      </c>
      <c r="X8" s="48">
        <v>10</v>
      </c>
      <c r="Y8" s="57">
        <v>12</v>
      </c>
      <c r="Z8" s="57">
        <v>12</v>
      </c>
      <c r="AA8">
        <v>19</v>
      </c>
      <c r="AB8">
        <v>19</v>
      </c>
      <c r="AC8">
        <v>9.5</v>
      </c>
      <c r="AD8">
        <v>8.7</v>
      </c>
    </row>
    <row r="9" ht="23.25" customHeight="1" spans="1:26">
      <c r="A9" s="5">
        <v>2</v>
      </c>
      <c r="B9" s="12" t="s">
        <v>89</v>
      </c>
      <c r="C9" s="5" t="s">
        <v>23</v>
      </c>
      <c r="D9" s="5">
        <v>44</v>
      </c>
      <c r="E9" s="5"/>
      <c r="F9" s="5">
        <v>40</v>
      </c>
      <c r="G9" s="5">
        <f t="shared" ref="G9" si="1">D9*F9</f>
        <v>1760</v>
      </c>
      <c r="H9" s="5" t="s">
        <v>90</v>
      </c>
      <c r="N9">
        <f>SUM(N7:N8)</f>
        <v>261</v>
      </c>
      <c r="U9" s="48"/>
      <c r="V9" s="51"/>
      <c r="W9" s="51"/>
      <c r="X9" s="52"/>
      <c r="Y9" s="57"/>
      <c r="Z9" s="57"/>
    </row>
    <row r="10" ht="25.5" customHeight="1" spans="1:26">
      <c r="A10" s="5">
        <v>3</v>
      </c>
      <c r="B10" s="12" t="s">
        <v>29</v>
      </c>
      <c r="C10" s="5" t="s">
        <v>23</v>
      </c>
      <c r="D10" s="5">
        <v>5</v>
      </c>
      <c r="E10" s="5"/>
      <c r="F10" s="5"/>
      <c r="G10" s="5"/>
      <c r="H10" s="5" t="s">
        <v>45</v>
      </c>
      <c r="U10" s="48"/>
      <c r="V10" s="51"/>
      <c r="W10" s="51"/>
      <c r="X10" s="52"/>
      <c r="Y10" s="57"/>
      <c r="Z10" s="57"/>
    </row>
    <row r="11" ht="25.5" customHeight="1" spans="1:26">
      <c r="A11" s="14">
        <v>4</v>
      </c>
      <c r="B11" s="15" t="s">
        <v>46</v>
      </c>
      <c r="C11" s="16" t="s">
        <v>91</v>
      </c>
      <c r="D11" s="17"/>
      <c r="E11" s="17"/>
      <c r="F11" s="18"/>
      <c r="G11" s="14">
        <f>SUM(G7:G10)</f>
        <v>23360</v>
      </c>
      <c r="H11" s="14"/>
      <c r="U11" s="48"/>
      <c r="V11" s="51"/>
      <c r="W11" s="51"/>
      <c r="X11" s="52"/>
      <c r="Y11" s="57"/>
      <c r="Z11" s="57"/>
    </row>
    <row r="12" ht="25.5" customHeight="1" spans="1:26">
      <c r="A12" s="8" t="s">
        <v>48</v>
      </c>
      <c r="B12" s="9" t="s">
        <v>49</v>
      </c>
      <c r="C12" s="11"/>
      <c r="D12" s="11"/>
      <c r="E12" s="11"/>
      <c r="F12" s="11"/>
      <c r="G12" s="11"/>
      <c r="H12" s="11"/>
      <c r="U12" s="48"/>
      <c r="V12" s="51"/>
      <c r="W12" s="51"/>
      <c r="X12" s="51"/>
      <c r="Y12" s="51"/>
      <c r="Z12" s="57"/>
    </row>
    <row r="13" ht="25.5" spans="1:26">
      <c r="A13" s="5">
        <v>1</v>
      </c>
      <c r="B13" s="12" t="str">
        <f>B7</f>
        <v>土体深层水平位移（测斜）</v>
      </c>
      <c r="C13" s="5" t="s">
        <v>50</v>
      </c>
      <c r="D13" s="5">
        <f>D8</f>
        <v>120</v>
      </c>
      <c r="E13" s="5">
        <v>36</v>
      </c>
      <c r="F13" s="13">
        <v>13</v>
      </c>
      <c r="G13" s="5">
        <f>D13*E13*F13</f>
        <v>56160</v>
      </c>
      <c r="H13" s="5" t="s">
        <v>51</v>
      </c>
      <c r="S13" t="e">
        <f>U8+#REF!+U10</f>
        <v>#REF!</v>
      </c>
      <c r="U13" s="48"/>
      <c r="V13" s="51"/>
      <c r="W13" s="51"/>
      <c r="X13" s="52"/>
      <c r="Y13" s="52"/>
      <c r="Z13" s="52"/>
    </row>
    <row r="14" ht="25.5" customHeight="1" spans="1:8">
      <c r="A14" s="5">
        <v>2</v>
      </c>
      <c r="B14" s="12" t="s">
        <v>92</v>
      </c>
      <c r="C14" s="5" t="s">
        <v>53</v>
      </c>
      <c r="D14" s="5">
        <f>D9</f>
        <v>44</v>
      </c>
      <c r="E14" s="5">
        <f>E13</f>
        <v>36</v>
      </c>
      <c r="F14" s="5">
        <v>74</v>
      </c>
      <c r="G14" s="5">
        <f t="shared" ref="G14:G16" si="2">D14*E14*F14</f>
        <v>117216</v>
      </c>
      <c r="H14" s="6" t="s">
        <v>93</v>
      </c>
    </row>
    <row r="15" ht="20.1" customHeight="1" spans="1:8">
      <c r="A15" s="5">
        <v>3</v>
      </c>
      <c r="B15" s="12" t="s">
        <v>94</v>
      </c>
      <c r="C15" s="5" t="s">
        <v>53</v>
      </c>
      <c r="D15" s="5">
        <f>D14</f>
        <v>44</v>
      </c>
      <c r="E15" s="5">
        <f>E13</f>
        <v>36</v>
      </c>
      <c r="F15" s="5">
        <v>50</v>
      </c>
      <c r="G15" s="5">
        <f t="shared" si="2"/>
        <v>79200</v>
      </c>
      <c r="H15" s="7"/>
    </row>
    <row r="16" ht="25.5" spans="1:25">
      <c r="A16" s="5">
        <v>4</v>
      </c>
      <c r="B16" s="12" t="s">
        <v>60</v>
      </c>
      <c r="C16" s="5" t="s">
        <v>61</v>
      </c>
      <c r="D16" s="5">
        <v>5</v>
      </c>
      <c r="E16" s="5">
        <f>E13</f>
        <v>36</v>
      </c>
      <c r="F16" s="5">
        <v>40</v>
      </c>
      <c r="G16" s="5">
        <f t="shared" si="2"/>
        <v>7200</v>
      </c>
      <c r="H16" s="19" t="s">
        <v>62</v>
      </c>
      <c r="U16" s="42"/>
      <c r="V16" s="53"/>
      <c r="X16" s="42"/>
      <c r="Y16" s="53"/>
    </row>
    <row r="17" ht="20.1" customHeight="1" spans="1:26">
      <c r="A17" s="5">
        <v>5</v>
      </c>
      <c r="B17" s="19" t="s">
        <v>63</v>
      </c>
      <c r="C17" s="5" t="s">
        <v>95</v>
      </c>
      <c r="D17" s="5"/>
      <c r="E17" s="5"/>
      <c r="F17" s="5"/>
      <c r="G17" s="5">
        <f>SUM(G13:G16)</f>
        <v>259776</v>
      </c>
      <c r="H17" s="5"/>
      <c r="U17" s="42"/>
      <c r="V17" s="53"/>
      <c r="W17" s="53"/>
      <c r="X17" s="42"/>
      <c r="Y17" s="53"/>
      <c r="Z17" s="53"/>
    </row>
    <row r="18" ht="25.5" spans="1:26">
      <c r="A18" s="5">
        <v>6</v>
      </c>
      <c r="B18" s="19" t="s">
        <v>65</v>
      </c>
      <c r="C18" s="20"/>
      <c r="D18" s="20"/>
      <c r="E18" s="21" t="s">
        <v>96</v>
      </c>
      <c r="F18" s="22">
        <v>0.22</v>
      </c>
      <c r="G18" s="23">
        <f>G17*F18</f>
        <v>57150.72</v>
      </c>
      <c r="H18" s="5" t="s">
        <v>67</v>
      </c>
      <c r="V18" s="53"/>
      <c r="W18" s="53"/>
      <c r="X18" s="42"/>
      <c r="Y18" s="53"/>
      <c r="Z18" s="53"/>
    </row>
    <row r="19" ht="27.6" customHeight="1" spans="1:26">
      <c r="A19" s="5">
        <v>7</v>
      </c>
      <c r="B19" s="24" t="s">
        <v>68</v>
      </c>
      <c r="C19" s="25" t="s">
        <v>97</v>
      </c>
      <c r="D19" s="26"/>
      <c r="E19" s="26"/>
      <c r="F19" s="27">
        <v>0.5</v>
      </c>
      <c r="G19" s="28">
        <f>SUM(G17:G18)*F19</f>
        <v>158463.36</v>
      </c>
      <c r="H19" s="29" t="s">
        <v>70</v>
      </c>
      <c r="U19" s="42"/>
      <c r="V19" s="53"/>
      <c r="W19" s="53"/>
      <c r="X19" s="42"/>
      <c r="Y19" s="53"/>
      <c r="Z19" s="53"/>
    </row>
    <row r="20" ht="28.5" customHeight="1" spans="1:26">
      <c r="A20" s="30" t="s">
        <v>71</v>
      </c>
      <c r="B20" s="9" t="s">
        <v>72</v>
      </c>
      <c r="C20" s="31" t="s">
        <v>73</v>
      </c>
      <c r="D20" s="32"/>
      <c r="E20" s="32"/>
      <c r="F20" s="33"/>
      <c r="G20" s="34">
        <f>G19+G11</f>
        <v>181823.36</v>
      </c>
      <c r="H20" s="35"/>
      <c r="U20" s="42"/>
      <c r="W20" s="53"/>
      <c r="Z20" s="53"/>
    </row>
    <row r="21" ht="25.5" customHeight="1" spans="1:21">
      <c r="A21" s="36" t="s">
        <v>98</v>
      </c>
      <c r="B21" s="37" t="s">
        <v>99</v>
      </c>
      <c r="C21" s="37"/>
      <c r="D21" s="37"/>
      <c r="E21" s="37"/>
      <c r="F21" s="37"/>
      <c r="G21" s="37"/>
      <c r="H21" s="38"/>
      <c r="U21" s="42"/>
    </row>
    <row r="22" ht="27.75" customHeight="1" spans="1:21">
      <c r="A22" s="39"/>
      <c r="B22" s="40" t="s">
        <v>100</v>
      </c>
      <c r="C22" s="40"/>
      <c r="D22" s="40"/>
      <c r="E22" s="40"/>
      <c r="F22" s="40"/>
      <c r="G22" s="40"/>
      <c r="H22" s="41"/>
      <c r="U22" s="42"/>
    </row>
    <row r="23" ht="15" customHeight="1" spans="1:21">
      <c r="A23" s="42"/>
      <c r="B23" s="43"/>
      <c r="C23" s="43"/>
      <c r="D23" s="43"/>
      <c r="E23" s="43"/>
      <c r="F23" s="44"/>
      <c r="G23" s="44"/>
      <c r="H23" s="44"/>
      <c r="U23" s="42"/>
    </row>
    <row r="24" ht="27" customHeight="1" spans="1:21">
      <c r="A24" s="42"/>
      <c r="B24" s="43"/>
      <c r="C24" s="43"/>
      <c r="D24" s="43"/>
      <c r="E24" s="43"/>
      <c r="F24" s="44"/>
      <c r="G24" s="44"/>
      <c r="H24" s="44"/>
      <c r="U24" s="42"/>
    </row>
    <row r="25" ht="15" spans="1:8">
      <c r="A25" s="42"/>
      <c r="B25" s="43"/>
      <c r="C25" s="43"/>
      <c r="D25" s="43"/>
      <c r="E25" s="43"/>
      <c r="F25" s="43"/>
      <c r="G25" s="43"/>
      <c r="H25" s="44"/>
    </row>
    <row r="26" ht="20.1" customHeight="1" spans="1:15">
      <c r="A26" s="42"/>
      <c r="H26" s="43"/>
      <c r="O26" t="e">
        <f>G19/#REF!</f>
        <v>#REF!</v>
      </c>
    </row>
    <row r="27" ht="32.25" customHeight="1"/>
    <row r="28" ht="18" customHeight="1" spans="2:5">
      <c r="B28" s="45"/>
      <c r="C28" s="46"/>
      <c r="D28" s="47"/>
      <c r="E28" s="47"/>
    </row>
    <row r="29" ht="15.75" customHeight="1" spans="2:5">
      <c r="B29" s="45"/>
      <c r="C29" s="46"/>
      <c r="D29" s="47"/>
      <c r="E29" s="47"/>
    </row>
    <row r="30" ht="19.5" customHeight="1" spans="2:5">
      <c r="B30" s="45"/>
      <c r="C30" s="46"/>
      <c r="D30" s="47"/>
      <c r="E30" s="47"/>
    </row>
    <row r="31" ht="17.25" customHeight="1" spans="2:5">
      <c r="B31" s="45"/>
      <c r="C31" s="46"/>
      <c r="D31" s="47"/>
      <c r="E31" s="47"/>
    </row>
    <row r="32" ht="17.25" customHeight="1" spans="2:5">
      <c r="B32" s="45"/>
      <c r="C32" s="46"/>
      <c r="D32" s="47"/>
      <c r="E32" s="47"/>
    </row>
    <row r="33" spans="2:5">
      <c r="B33" s="45"/>
      <c r="C33" s="46"/>
      <c r="D33" s="47"/>
      <c r="E33" s="47"/>
    </row>
    <row r="34" spans="2:5">
      <c r="B34" s="45"/>
      <c r="C34" s="46"/>
      <c r="D34" s="47"/>
      <c r="E34" s="47"/>
    </row>
    <row r="35" spans="2:5">
      <c r="B35" s="45"/>
      <c r="C35" s="46"/>
      <c r="D35" s="47"/>
      <c r="E35" s="47"/>
    </row>
    <row r="36" spans="2:5">
      <c r="B36" s="45"/>
      <c r="C36" s="46"/>
      <c r="D36" s="47"/>
      <c r="E36" s="47"/>
    </row>
    <row r="37" spans="2:5">
      <c r="B37" s="45"/>
      <c r="C37" s="46"/>
      <c r="D37" s="47"/>
      <c r="E37" s="47"/>
    </row>
    <row r="38" spans="2:5">
      <c r="B38" s="45"/>
      <c r="C38" s="46"/>
      <c r="D38" s="47"/>
      <c r="E38" s="47"/>
    </row>
    <row r="39" spans="3:5">
      <c r="C39" s="46"/>
      <c r="E39" s="47"/>
    </row>
    <row r="40" spans="3:3">
      <c r="C40" s="46"/>
    </row>
  </sheetData>
  <mergeCells count="18">
    <mergeCell ref="A1:H1"/>
    <mergeCell ref="A2:H2"/>
    <mergeCell ref="C11:F11"/>
    <mergeCell ref="C17:F17"/>
    <mergeCell ref="C18:D18"/>
    <mergeCell ref="C19:E19"/>
    <mergeCell ref="C20:F20"/>
    <mergeCell ref="B21:H21"/>
    <mergeCell ref="B22:H22"/>
    <mergeCell ref="F23:H23"/>
    <mergeCell ref="F24:H24"/>
    <mergeCell ref="A4:A5"/>
    <mergeCell ref="B4:B5"/>
    <mergeCell ref="C4:C5"/>
    <mergeCell ref="D4:D5"/>
    <mergeCell ref="E4:E5"/>
    <mergeCell ref="H4:H5"/>
    <mergeCell ref="H14:H15"/>
  </mergeCells>
  <printOptions horizontalCentered="1"/>
  <pageMargins left="0.78740157480315" right="0.590551181102362" top="0.47244094488189" bottom="0.393700787401575" header="0.31496062992126" footer="0.31496062992126"/>
  <pageSetup paperSize="9" scale="91" orientation="portrait"/>
  <headerFooter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基坑</vt:lpstr>
      <vt:lpstr>边坡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许临风</cp:lastModifiedBy>
  <dcterms:created xsi:type="dcterms:W3CDTF">2006-09-16T00:00:00Z</dcterms:created>
  <dcterms:modified xsi:type="dcterms:W3CDTF">2022-05-23T11:33:49Z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88AF4165319E4C8DA5CAC337C78398D0</vt:lpwstr>
  </property>
  <property fmtid="{D5CDD505-2E9C-101B-9397-08002B2CF9AE}" pid="3" name="KSOProductBuildVer">
    <vt:lpwstr>2052-11.1.0.11691</vt:lpwstr>
  </property>
</Properties>
</file>