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1000" activeTab="9"/>
  </bookViews>
  <sheets>
    <sheet name="Sheet1" sheetId="1" r:id="rId1"/>
    <sheet name="附表1-1" sheetId="2" r:id="rId2"/>
    <sheet name="附表1-2" sheetId="3" r:id="rId3"/>
    <sheet name="附表1-3 " sheetId="25" r:id="rId4"/>
    <sheet name="附表1-4" sheetId="26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</sheets>
  <externalReferences>
    <externalReference r:id="rId25"/>
    <externalReference r:id="rId26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Print_Titles" localSheetId="23">'附表1-23'!$1:5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'附表1-4'!$A$4:$E$320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</definedNames>
  <calcPr calcId="144525" fullPrecision="0"/>
</workbook>
</file>

<file path=xl/sharedStrings.xml><?xml version="1.0" encoding="utf-8"?>
<sst xmlns="http://schemas.openxmlformats.org/spreadsheetml/2006/main" count="1355" uniqueCount="983">
  <si>
    <t>鼓楼区政府2019年预算公开附表目录</t>
  </si>
  <si>
    <t>1、</t>
  </si>
  <si>
    <t>附表1-1：2019年度一般公共预算收入预算表</t>
  </si>
  <si>
    <t>2、</t>
  </si>
  <si>
    <t>附表1-2：2019年度一般公共预算支出预算表</t>
  </si>
  <si>
    <t>3、</t>
  </si>
  <si>
    <t>附表1-3：2019年度本级一般公共预算收入预算表</t>
  </si>
  <si>
    <t>4、</t>
  </si>
  <si>
    <t>附表1-4：2019年度本级一般公共预算支出预算表</t>
  </si>
  <si>
    <t>5、</t>
  </si>
  <si>
    <t>附表1-5：2019年度本级一般公共预算支出经济分类情况表</t>
  </si>
  <si>
    <t>6、</t>
  </si>
  <si>
    <t>附表1-6：2019年度本级一般公共预算基本支出经济分类情况表</t>
  </si>
  <si>
    <t>7、</t>
  </si>
  <si>
    <t>附表1-7：2019年度一般公共预算对下税收返还和转移支付预算表</t>
  </si>
  <si>
    <t>8、</t>
  </si>
  <si>
    <t>附表1-8：2019年度本级一般公共预算“三公”经费支出预算表</t>
  </si>
  <si>
    <t>9、</t>
  </si>
  <si>
    <t>附表1-9：2019年度政府性基金收入预算表</t>
  </si>
  <si>
    <t>10、</t>
  </si>
  <si>
    <t>附表1-10：2019年度政府性基金支出预算表</t>
  </si>
  <si>
    <t>11、</t>
  </si>
  <si>
    <t>附表1-11：2019年度本级政府性基金收入预算表</t>
  </si>
  <si>
    <t>12、</t>
  </si>
  <si>
    <t>附表1-12：2019年度本级政府性基金支出预算表</t>
  </si>
  <si>
    <t>13、</t>
  </si>
  <si>
    <t>附表1-13：2019年度政府性基金转移支付预算表</t>
  </si>
  <si>
    <t>14、</t>
  </si>
  <si>
    <t>附表1-14：2019年度国有资本经营收入预算表</t>
  </si>
  <si>
    <t>15、</t>
  </si>
  <si>
    <t>附表1-15：2019年度国有资本经营支出预算表</t>
  </si>
  <si>
    <t>16、</t>
  </si>
  <si>
    <t>附表1-16：2019年度本级国有资本经营收入预算表</t>
  </si>
  <si>
    <t>17、</t>
  </si>
  <si>
    <t>附表1-17：2019年度本级国有资本经营支出预算表</t>
  </si>
  <si>
    <t>18、</t>
  </si>
  <si>
    <t>附表1-18：2019年度社会保险基金预算收入表</t>
  </si>
  <si>
    <t>19、</t>
  </si>
  <si>
    <t>附表1-19：2019年度社会保险基金预算支出表</t>
  </si>
  <si>
    <t>20、</t>
  </si>
  <si>
    <t>附表1-20：2019年度本级社会保险基金预算收入表</t>
  </si>
  <si>
    <t>21、</t>
  </si>
  <si>
    <t>附表1-21：2019年度本级社会保险基金预算支出表</t>
  </si>
  <si>
    <t>22、</t>
  </si>
  <si>
    <t>附表1-22：2019年度本级财政专项资金管理清单目录</t>
  </si>
  <si>
    <t>附表1-1</t>
  </si>
  <si>
    <t>2019年度一般公共预算收入预算表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</si>
  <si>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</si>
  <si>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</si>
  <si>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</si>
  <si>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</si>
  <si>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</si>
  <si>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</si>
  <si>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增值税</t>
  </si>
  <si>
    <t xml:space="preserve">   营业税</t>
  </si>
  <si>
    <t>－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</si>
  <si>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</si>
  <si>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</si>
  <si>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</si>
  <si>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</si>
  <si>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</si>
  <si>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</si>
  <si>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</si>
  <si>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</si>
  <si>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</si>
  <si>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</si>
  <si>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</si>
  <si>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</si>
  <si>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</si>
  <si>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</si>
  <si>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</si>
  <si>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</si>
  <si>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</si>
  <si>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</si>
  <si>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</si>
  <si>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</si>
  <si>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</si>
  <si>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</si>
  <si>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</si>
  <si>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</si>
  <si>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</si>
  <si>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</si>
  <si>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</si>
  <si>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</si>
  <si>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</si>
  <si>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</si>
  <si>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2019年度一般公共预算支出预算表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</si>
  <si>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</si>
  <si>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</si>
  <si>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</si>
  <si>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</si>
  <si>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</si>
  <si>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</si>
  <si>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</si>
  <si>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</si>
  <si>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</si>
  <si>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</si>
  <si>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</si>
  <si>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</si>
  <si>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</si>
  <si>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</si>
  <si>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</si>
  <si>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</si>
  <si>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</si>
  <si>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</si>
  <si>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</si>
  <si>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</si>
  <si>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</si>
  <si>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</si>
  <si>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</si>
  <si>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</si>
  <si>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</si>
  <si>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</si>
  <si>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</si>
  <si>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</si>
  <si>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</si>
  <si>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</si>
  <si>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</si>
  <si>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</si>
  <si>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</si>
  <si>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</si>
  <si>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</si>
  <si>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</si>
  <si>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</si>
  <si>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</si>
  <si>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</si>
  <si>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</si>
  <si>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</si>
  <si>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</si>
  <si>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2019年度本级一般公共预算收入预算表</t>
  </si>
  <si>
    <t>附表1-4</t>
  </si>
  <si>
    <t>2019年度本级一般公共预算支出预算表</t>
  </si>
  <si>
    <t xml:space="preserve">  人大事务</t>
  </si>
  <si>
    <t>2010101</t>
  </si>
  <si>
    <t xml:space="preserve">    行政运行（人大事务）</t>
  </si>
  <si>
    <t>2010104</t>
  </si>
  <si>
    <t xml:space="preserve">    人大会议</t>
  </si>
  <si>
    <t>2010106</t>
  </si>
  <si>
    <t xml:space="preserve">    人大监督</t>
  </si>
  <si>
    <t>2010107</t>
  </si>
  <si>
    <t xml:space="preserve">    人大代表履职能力提升</t>
  </si>
  <si>
    <t>2010108</t>
  </si>
  <si>
    <t xml:space="preserve">    代表工作</t>
  </si>
  <si>
    <t>2010150</t>
  </si>
  <si>
    <t xml:space="preserve">    事业运行（人大事务）</t>
  </si>
  <si>
    <t>2010199</t>
  </si>
  <si>
    <t xml:space="preserve">    其他人大事务支出</t>
  </si>
  <si>
    <t xml:space="preserve">  政协事务</t>
  </si>
  <si>
    <t>2010201</t>
  </si>
  <si>
    <t xml:space="preserve">    行政运行（政协事务）</t>
  </si>
  <si>
    <t>2010204</t>
  </si>
  <si>
    <t xml:space="preserve">    政协会议</t>
  </si>
  <si>
    <t>2010205</t>
  </si>
  <si>
    <t xml:space="preserve">    委员视察</t>
  </si>
  <si>
    <t>2010206</t>
  </si>
  <si>
    <t xml:space="preserve">    参政议政（政协事务）</t>
  </si>
  <si>
    <t>2010250</t>
  </si>
  <si>
    <t xml:space="preserve">    事业运行（政协事务）</t>
  </si>
  <si>
    <t>2010299</t>
  </si>
  <si>
    <t xml:space="preserve">    其他政协事务支出</t>
  </si>
  <si>
    <t xml:space="preserve">  政府办公厅（室）及相关机构事务</t>
  </si>
  <si>
    <t>2010301</t>
  </si>
  <si>
    <t xml:space="preserve">    行政运行（政府办公厅（室）及相关机构事务）</t>
  </si>
  <si>
    <t>2010303</t>
  </si>
  <si>
    <t xml:space="preserve">    机关服务（政府办公厅（室）及相关机构事务）</t>
  </si>
  <si>
    <t>2010305</t>
  </si>
  <si>
    <t xml:space="preserve">    专项业务活动</t>
  </si>
  <si>
    <t>2010308</t>
  </si>
  <si>
    <t xml:space="preserve">    信访事务</t>
  </si>
  <si>
    <t>2010350</t>
  </si>
  <si>
    <t xml:space="preserve">    事业运行（政府办公厅（室）及相关机构事务）</t>
  </si>
  <si>
    <t>2010399</t>
  </si>
  <si>
    <t xml:space="preserve">    其他政府办公厅（室）及相关机构事务支出</t>
  </si>
  <si>
    <t xml:space="preserve">  发展与改革事务</t>
  </si>
  <si>
    <t>2010401</t>
  </si>
  <si>
    <t xml:space="preserve">    行政运行（发展与改革事务）</t>
  </si>
  <si>
    <t>2010408</t>
  </si>
  <si>
    <t xml:space="preserve">    物价管理</t>
  </si>
  <si>
    <t>2010450</t>
  </si>
  <si>
    <t xml:space="preserve">    事业运行（发展与改革事务）</t>
  </si>
  <si>
    <t>2010499</t>
  </si>
  <si>
    <t xml:space="preserve">    其他发展与改革事务支出</t>
  </si>
  <si>
    <t xml:space="preserve">  统计信息事务</t>
  </si>
  <si>
    <t>2010501</t>
  </si>
  <si>
    <t xml:space="preserve">    行政运行（统计信息事务）</t>
  </si>
  <si>
    <t>2010550</t>
  </si>
  <si>
    <t xml:space="preserve">    事业运行（统计信息事务）</t>
  </si>
  <si>
    <t>2010599</t>
  </si>
  <si>
    <t xml:space="preserve">    其他统计信息事务支出</t>
  </si>
  <si>
    <t xml:space="preserve">  财政事务</t>
  </si>
  <si>
    <t>2010601</t>
  </si>
  <si>
    <t xml:space="preserve">    行政运行（财政事务）</t>
  </si>
  <si>
    <t>2010605</t>
  </si>
  <si>
    <t xml:space="preserve">    财政国库业务</t>
  </si>
  <si>
    <t>2010607</t>
  </si>
  <si>
    <t xml:space="preserve">    信息化建设（财政事务）</t>
  </si>
  <si>
    <t>2010650</t>
  </si>
  <si>
    <t xml:space="preserve">    事业运行（财政事务）</t>
  </si>
  <si>
    <t>2010699</t>
  </si>
  <si>
    <t xml:space="preserve">    其他财政事务支出</t>
  </si>
  <si>
    <t xml:space="preserve">  税收事务</t>
  </si>
  <si>
    <t>2010708</t>
  </si>
  <si>
    <t xml:space="preserve">    协税护税</t>
  </si>
  <si>
    <t xml:space="preserve">  审计事务</t>
  </si>
  <si>
    <t>2010801</t>
  </si>
  <si>
    <t xml:space="preserve">    行政运行（审计事务）</t>
  </si>
  <si>
    <t>2010899</t>
  </si>
  <si>
    <t xml:space="preserve">    其他审计事务支出</t>
  </si>
  <si>
    <t xml:space="preserve">  人力资源事务</t>
  </si>
  <si>
    <t>2011002</t>
  </si>
  <si>
    <t xml:space="preserve">    一般行政管理事务（人力资源事务）</t>
  </si>
  <si>
    <t>2011008</t>
  </si>
  <si>
    <t xml:space="preserve">    引进人才费用</t>
  </si>
  <si>
    <t>2011099</t>
  </si>
  <si>
    <t xml:space="preserve">    其他人力资源事务支出</t>
  </si>
  <si>
    <t xml:space="preserve">  纪检监察事务</t>
  </si>
  <si>
    <t>2011101</t>
  </si>
  <si>
    <t xml:space="preserve">    行政运行（纪检监察事务）</t>
  </si>
  <si>
    <t>2011104</t>
  </si>
  <si>
    <t xml:space="preserve">    大案要案查处</t>
  </si>
  <si>
    <t>2011150</t>
  </si>
  <si>
    <t xml:space="preserve">    事业运行（纪检监察事务）</t>
  </si>
  <si>
    <t>2011199</t>
  </si>
  <si>
    <t xml:space="preserve">    其他纪检监察事务支出</t>
  </si>
  <si>
    <t xml:space="preserve">  商贸事务</t>
  </si>
  <si>
    <t>2011301</t>
  </si>
  <si>
    <t xml:space="preserve">    行政运行（商贸事务）</t>
  </si>
  <si>
    <t>2011302</t>
  </si>
  <si>
    <t xml:space="preserve">    一般行政管理事务（商贸事务）</t>
  </si>
  <si>
    <t>2011308</t>
  </si>
  <si>
    <t xml:space="preserve">    招商引资</t>
  </si>
  <si>
    <t>2011350</t>
  </si>
  <si>
    <t xml:space="preserve">    事业运行（商贸事务）</t>
  </si>
  <si>
    <t xml:space="preserve">  民族事务</t>
  </si>
  <si>
    <t>2012301</t>
  </si>
  <si>
    <t xml:space="preserve">    行政运行（民族事务）</t>
  </si>
  <si>
    <t>2012399</t>
  </si>
  <si>
    <t xml:space="preserve">    其他民族事务支出</t>
  </si>
  <si>
    <t xml:space="preserve">  港澳台事务</t>
  </si>
  <si>
    <t>2012501</t>
  </si>
  <si>
    <t xml:space="preserve">    行政运行（港澳台侨事务）</t>
  </si>
  <si>
    <t>2012505</t>
  </si>
  <si>
    <t xml:space="preserve">    台湾事务</t>
  </si>
  <si>
    <t xml:space="preserve">  档案事务</t>
  </si>
  <si>
    <t>2012601</t>
  </si>
  <si>
    <t xml:space="preserve">    行政运行（档案事务）</t>
  </si>
  <si>
    <t>2012699</t>
  </si>
  <si>
    <t xml:space="preserve">    其他档案事务支出</t>
  </si>
  <si>
    <t xml:space="preserve">  民主党派及工商联事务</t>
  </si>
  <si>
    <t>2012899</t>
  </si>
  <si>
    <t xml:space="preserve">    其他民主党派及工商联事务支出</t>
  </si>
  <si>
    <t xml:space="preserve">  群众团体事务</t>
  </si>
  <si>
    <t>2012901</t>
  </si>
  <si>
    <t xml:space="preserve">    行政运行（群众团体事务）</t>
  </si>
  <si>
    <t>2012999</t>
  </si>
  <si>
    <t xml:space="preserve">    其他群众团体事务支出</t>
  </si>
  <si>
    <t xml:space="preserve">  党委办公厅（室）及相关机构事务</t>
  </si>
  <si>
    <t>2013101</t>
  </si>
  <si>
    <t xml:space="preserve">    行政运行（党委办公厅（室）及相关机构事务）</t>
  </si>
  <si>
    <t>2013105</t>
  </si>
  <si>
    <t xml:space="preserve">    专项业务（党委办公厅（室）及相关机构事务）</t>
  </si>
  <si>
    <t xml:space="preserve">  组织事务</t>
  </si>
  <si>
    <t>2013201</t>
  </si>
  <si>
    <t xml:space="preserve">    行政运行（组织事务）</t>
  </si>
  <si>
    <t>2013250</t>
  </si>
  <si>
    <t xml:space="preserve">    事业运行（组织事务）</t>
  </si>
  <si>
    <t>2013299</t>
  </si>
  <si>
    <t xml:space="preserve">    其他组织事务支出</t>
  </si>
  <si>
    <t xml:space="preserve">  宣传事务</t>
  </si>
  <si>
    <t>2013301</t>
  </si>
  <si>
    <t xml:space="preserve">    行政运行（宣传事务）</t>
  </si>
  <si>
    <t>2013399</t>
  </si>
  <si>
    <t xml:space="preserve">    其他宣传事务支出</t>
  </si>
  <si>
    <t xml:space="preserve">  统战事务</t>
  </si>
  <si>
    <t>2013401</t>
  </si>
  <si>
    <t xml:space="preserve">    行政运行（统战事务）</t>
  </si>
  <si>
    <t>2013404</t>
  </si>
  <si>
    <t xml:space="preserve">    宗教事务</t>
  </si>
  <si>
    <t>2013405</t>
  </si>
  <si>
    <t xml:space="preserve">    华侨事务</t>
  </si>
  <si>
    <t>2013450</t>
  </si>
  <si>
    <t xml:space="preserve">    事业运行（统战事务）</t>
  </si>
  <si>
    <t>2013499</t>
  </si>
  <si>
    <t xml:space="preserve">    其他统战事务支出</t>
  </si>
  <si>
    <t xml:space="preserve">  其他共产党事务支出</t>
  </si>
  <si>
    <t>2013601</t>
  </si>
  <si>
    <t xml:space="preserve">    行政运行（其他共产党事务支出）</t>
  </si>
  <si>
    <t>2013650</t>
  </si>
  <si>
    <t xml:space="preserve">    事业运行（其他共产党事务支出）</t>
  </si>
  <si>
    <t>2013699</t>
  </si>
  <si>
    <t xml:space="preserve">    其他共产党事务支出（其他共产党事务支出）</t>
  </si>
  <si>
    <t xml:space="preserve">  市场监督管理事务</t>
  </si>
  <si>
    <t>2013801</t>
  </si>
  <si>
    <t xml:space="preserve">    行政运行</t>
  </si>
  <si>
    <t>2013802</t>
  </si>
  <si>
    <t xml:space="preserve">    一般行政管理事务</t>
  </si>
  <si>
    <t>2013850</t>
  </si>
  <si>
    <t xml:space="preserve">    事业运行</t>
  </si>
  <si>
    <t xml:space="preserve">  其他一般公共服务支出</t>
  </si>
  <si>
    <t>2019999</t>
  </si>
  <si>
    <t xml:space="preserve">    其他一般公共服务支出</t>
  </si>
  <si>
    <t>二、国防支出</t>
  </si>
  <si>
    <t xml:space="preserve">  国防动员</t>
  </si>
  <si>
    <t>2030601</t>
  </si>
  <si>
    <t xml:space="preserve">    兵役征集</t>
  </si>
  <si>
    <t>2030606</t>
  </si>
  <si>
    <t xml:space="preserve">    预备役部队</t>
  </si>
  <si>
    <t>2030607</t>
  </si>
  <si>
    <t xml:space="preserve">    民兵</t>
  </si>
  <si>
    <t>2030699</t>
  </si>
  <si>
    <t xml:space="preserve">    其他国防动员支出</t>
  </si>
  <si>
    <t xml:space="preserve">  其他国防支出</t>
  </si>
  <si>
    <t>2039901</t>
  </si>
  <si>
    <t xml:space="preserve">    其他国防支出</t>
  </si>
  <si>
    <t>三、公共安全支出</t>
  </si>
  <si>
    <t xml:space="preserve">  公安</t>
  </si>
  <si>
    <t>2040201</t>
  </si>
  <si>
    <t xml:space="preserve">    行政运行（公安）</t>
  </si>
  <si>
    <t>2040221</t>
  </si>
  <si>
    <t xml:space="preserve">    特别业务</t>
  </si>
  <si>
    <t xml:space="preserve">  司法</t>
  </si>
  <si>
    <t>2040601</t>
  </si>
  <si>
    <t xml:space="preserve">    行政运行（司法）</t>
  </si>
  <si>
    <t>2040604</t>
  </si>
  <si>
    <t xml:space="preserve">    基层司法业务</t>
  </si>
  <si>
    <t>2040605</t>
  </si>
  <si>
    <t xml:space="preserve">    普法宣传</t>
  </si>
  <si>
    <t>2040607</t>
  </si>
  <si>
    <t xml:space="preserve">    法律援助</t>
  </si>
  <si>
    <t>2040610</t>
  </si>
  <si>
    <t xml:space="preserve">    社区矫正</t>
  </si>
  <si>
    <t>2040650</t>
  </si>
  <si>
    <t xml:space="preserve">    事业运行（司法）</t>
  </si>
  <si>
    <t xml:space="preserve">  其他公共安全支出</t>
  </si>
  <si>
    <t>2049901</t>
  </si>
  <si>
    <t xml:space="preserve">    其他公共安全支出</t>
  </si>
  <si>
    <t>四、教育支出</t>
  </si>
  <si>
    <t xml:space="preserve">  教育管理事务</t>
  </si>
  <si>
    <t>2050101</t>
  </si>
  <si>
    <t xml:space="preserve">    行政运行（教育管理事务）</t>
  </si>
  <si>
    <t>2050199</t>
  </si>
  <si>
    <t xml:space="preserve">    其他教育管理事务支出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</si>
  <si>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</si>
  <si>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</si>
  <si>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</si>
  <si>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</si>
  <si>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</si>
  <si>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</si>
  <si>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</si>
  <si>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</si>
  <si>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</si>
  <si>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</si>
  <si>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</si>
  <si>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 xml:space="preserve">  职业教育</t>
  </si>
  <si>
    <t>2050304</t>
  </si>
  <si>
    <t xml:space="preserve">    职业高中教育</t>
  </si>
  <si>
    <t xml:space="preserve">  成人教育</t>
  </si>
  <si>
    <t>2050401</t>
  </si>
  <si>
    <t xml:space="preserve">    成人初等教育</t>
  </si>
  <si>
    <t>2050499</t>
  </si>
  <si>
    <t xml:space="preserve">    其他成人教育支出</t>
  </si>
  <si>
    <t xml:space="preserve">  特殊教育</t>
  </si>
  <si>
    <t>2050701</t>
  </si>
  <si>
    <t xml:space="preserve">    特殊学校教育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</si>
  <si>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</si>
  <si>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</si>
  <si>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</si>
  <si>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</si>
  <si>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</si>
  <si>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>五、科学技术支出</t>
  </si>
  <si>
    <t xml:space="preserve">  科学技术管理事务</t>
  </si>
  <si>
    <t>2060101</t>
  </si>
  <si>
    <t xml:space="preserve">    行政运行（科学技术管理事务）</t>
  </si>
  <si>
    <t>2060199</t>
  </si>
  <si>
    <t xml:space="preserve">    其他科学技术管理事务支出</t>
  </si>
  <si>
    <t xml:space="preserve">  技术研究与开发</t>
  </si>
  <si>
    <t>2060499</t>
  </si>
  <si>
    <t xml:space="preserve">    其他技术研究与开发支出</t>
  </si>
  <si>
    <t xml:space="preserve">  科学技术普及</t>
  </si>
  <si>
    <t>2060701</t>
  </si>
  <si>
    <t xml:space="preserve">    机构运行（科学技术普及）</t>
  </si>
  <si>
    <t>2060799</t>
  </si>
  <si>
    <t xml:space="preserve">    其他科学技术普及支出</t>
  </si>
  <si>
    <t xml:space="preserve">  其他科学技术支出</t>
  </si>
  <si>
    <t>2069999</t>
  </si>
  <si>
    <t xml:space="preserve">    其他科学技术支出</t>
  </si>
  <si>
    <t>六、文化旅游体育与传媒支出</t>
  </si>
  <si>
    <t xml:space="preserve">  文化和旅游</t>
  </si>
  <si>
    <t>2070101</t>
  </si>
  <si>
    <t xml:space="preserve">    行政运行（文化）</t>
  </si>
  <si>
    <t>2070104</t>
  </si>
  <si>
    <t xml:space="preserve">    图书馆</t>
  </si>
  <si>
    <t>2070108</t>
  </si>
  <si>
    <t xml:space="preserve">    文化活动</t>
  </si>
  <si>
    <t>2070109</t>
  </si>
  <si>
    <t xml:space="preserve">    群众文化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</si>
  <si>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</si>
  <si>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</si>
  <si>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</si>
  <si>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</si>
  <si>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</si>
  <si>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</si>
  <si>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2070114</t>
  </si>
  <si>
    <t xml:space="preserve">    旅游行业业务管理</t>
  </si>
  <si>
    <t>2070199</t>
  </si>
  <si>
    <t xml:space="preserve">    其他文化和旅游支出</t>
  </si>
  <si>
    <t xml:space="preserve">  文物</t>
  </si>
  <si>
    <t>2070201</t>
  </si>
  <si>
    <t xml:space="preserve">    行政运行（文物）</t>
  </si>
  <si>
    <t>2070204</t>
  </si>
  <si>
    <t xml:space="preserve">    文物保护</t>
  </si>
  <si>
    <t>2070205</t>
  </si>
  <si>
    <t xml:space="preserve">    博物馆</t>
  </si>
  <si>
    <t>2070299</t>
  </si>
  <si>
    <t xml:space="preserve">    其他文物支出</t>
  </si>
  <si>
    <t xml:space="preserve">  体育</t>
  </si>
  <si>
    <t>2070301</t>
  </si>
  <si>
    <t xml:space="preserve">    行政运行（体育）</t>
  </si>
  <si>
    <t>2070306</t>
  </si>
  <si>
    <t xml:space="preserve">    体育训练</t>
  </si>
  <si>
    <t>2070308</t>
  </si>
  <si>
    <t xml:space="preserve">    群众体育</t>
  </si>
  <si>
    <t>2070399</t>
  </si>
  <si>
    <t xml:space="preserve">    其他体育支出</t>
  </si>
  <si>
    <t xml:space="preserve">  广播电视</t>
  </si>
  <si>
    <t>2070804</t>
  </si>
  <si>
    <t xml:space="preserve">    广播</t>
  </si>
  <si>
    <t xml:space="preserve">  其他文化体育与传媒支出</t>
  </si>
  <si>
    <t>2079999</t>
  </si>
  <si>
    <t xml:space="preserve">    其他文化体育与传媒支出</t>
  </si>
  <si>
    <t>七、社会保障和就业支出</t>
  </si>
  <si>
    <t xml:space="preserve">  人力资源和社会保障管理事务</t>
  </si>
  <si>
    <t>2080101</t>
  </si>
  <si>
    <t xml:space="preserve">    行政运行（人力资源和社会保障管理事务）</t>
  </si>
  <si>
    <t>2080102</t>
  </si>
  <si>
    <t xml:space="preserve">    一般行政管理事务（人力资源和社会保障管理事务）</t>
  </si>
  <si>
    <t>2080105</t>
  </si>
  <si>
    <t xml:space="preserve">    劳动保障监察</t>
  </si>
  <si>
    <t>2080106</t>
  </si>
  <si>
    <t xml:space="preserve">    就业管理事务</t>
  </si>
  <si>
    <t>2080107</t>
  </si>
  <si>
    <t xml:space="preserve">    社会保险业务管理事务</t>
  </si>
  <si>
    <t xml:space="preserve">  民政管理事务</t>
  </si>
  <si>
    <t>2080201</t>
  </si>
  <si>
    <t xml:space="preserve">    行政运行（民政管理事务）</t>
  </si>
  <si>
    <t>2080208</t>
  </si>
  <si>
    <t xml:space="preserve">    基层政权和社区建设</t>
  </si>
  <si>
    <t>2080299</t>
  </si>
  <si>
    <t xml:space="preserve">    其他民政管理事务支出</t>
  </si>
  <si>
    <t xml:space="preserve">  行政事业单位离退休</t>
  </si>
  <si>
    <t>2080502</t>
  </si>
  <si>
    <t xml:space="preserve">    事业单位离退休</t>
  </si>
  <si>
    <t>2080507</t>
  </si>
  <si>
    <t xml:space="preserve">    对机关事业单位基本养老保险基金的补助</t>
  </si>
  <si>
    <t xml:space="preserve">  就业补助</t>
  </si>
  <si>
    <t>2080705</t>
  </si>
  <si>
    <t xml:space="preserve">    公益性岗位补贴</t>
  </si>
  <si>
    <t>2080799</t>
  </si>
  <si>
    <t xml:space="preserve">    其他就业补助支出</t>
  </si>
  <si>
    <t xml:space="preserve">  抚恤</t>
  </si>
  <si>
    <t>2080805</t>
  </si>
  <si>
    <t xml:space="preserve">    义务兵优待</t>
  </si>
  <si>
    <t>2080899</t>
  </si>
  <si>
    <t xml:space="preserve">    其他优抚支出</t>
  </si>
  <si>
    <t xml:space="preserve">  退役安置</t>
  </si>
  <si>
    <t>2080901</t>
  </si>
  <si>
    <t xml:space="preserve">    退役士兵安置</t>
  </si>
  <si>
    <t xml:space="preserve">  社会福利</t>
  </si>
  <si>
    <t>2081002</t>
  </si>
  <si>
    <t xml:space="preserve">    老年福利</t>
  </si>
  <si>
    <t xml:space="preserve">  残疾人事业</t>
  </si>
  <si>
    <t>2081101</t>
  </si>
  <si>
    <t xml:space="preserve">    行政运行（残疾人事业）</t>
  </si>
  <si>
    <t>2081104</t>
  </si>
  <si>
    <t xml:space="preserve">    残疾人康复</t>
  </si>
  <si>
    <t>2081105</t>
  </si>
  <si>
    <t xml:space="preserve">    残疾人就业和扶贫</t>
  </si>
  <si>
    <t>2081199</t>
  </si>
  <si>
    <t xml:space="preserve">    其他残疾人事业支出</t>
  </si>
  <si>
    <t xml:space="preserve">  红十字事业</t>
  </si>
  <si>
    <t>2081601</t>
  </si>
  <si>
    <t xml:space="preserve">    行政运行（红十字事业）</t>
  </si>
  <si>
    <t>2081602</t>
  </si>
  <si>
    <t xml:space="preserve">    一般行政管理事务（红十字事业）</t>
  </si>
  <si>
    <t xml:space="preserve">  最低生活保障</t>
  </si>
  <si>
    <t>2081901</t>
  </si>
  <si>
    <t xml:space="preserve">    城市最低生活保障金支出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</si>
  <si>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</si>
  <si>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</si>
  <si>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</si>
  <si>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</si>
  <si>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</si>
  <si>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 xml:space="preserve">  财政对基本养老保险基金的补助</t>
  </si>
  <si>
    <t>2082602</t>
  </si>
  <si>
    <t xml:space="preserve">    财政对城乡居民基本养老保险基金的补助</t>
  </si>
  <si>
    <t xml:space="preserve">  退役军人管理事务</t>
  </si>
  <si>
    <t>2082804</t>
  </si>
  <si>
    <t xml:space="preserve">    拥军优属</t>
  </si>
  <si>
    <t xml:space="preserve">  其他社会保障和就业支出</t>
  </si>
  <si>
    <t>2089901</t>
  </si>
  <si>
    <t xml:space="preserve">    其他社会保障和就业支出</t>
  </si>
  <si>
    <t>八、卫生健康支出</t>
  </si>
  <si>
    <t xml:space="preserve">  卫生健康管理事务</t>
  </si>
  <si>
    <t>2100101</t>
  </si>
  <si>
    <t xml:space="preserve">    行政运行（医疗卫生管理事务）</t>
  </si>
  <si>
    <t>2100102</t>
  </si>
  <si>
    <t xml:space="preserve">    一般行政管理事务（医疗卫生管理事务）</t>
  </si>
  <si>
    <t>2100199</t>
  </si>
  <si>
    <t xml:space="preserve">    其他卫生健康管理事务支出</t>
  </si>
  <si>
    <t xml:space="preserve">  公立医院</t>
  </si>
  <si>
    <t>2100201</t>
  </si>
  <si>
    <t xml:space="preserve">    综合医院</t>
  </si>
  <si>
    <t xml:space="preserve">  基层医疗卫生机构</t>
  </si>
  <si>
    <t>2100301</t>
  </si>
  <si>
    <t xml:space="preserve">    城市社区卫生机构</t>
  </si>
  <si>
    <t xml:space="preserve">  公共卫生</t>
  </si>
  <si>
    <t>2100401</t>
  </si>
  <si>
    <t xml:space="preserve">    疾病预防控制机构</t>
  </si>
  <si>
    <t>2100403</t>
  </si>
  <si>
    <t xml:space="preserve">    妇幼保健机构</t>
  </si>
  <si>
    <t>2100408</t>
  </si>
  <si>
    <t xml:space="preserve">    基本公共卫生服务</t>
  </si>
  <si>
    <t>2100499</t>
  </si>
  <si>
    <t xml:space="preserve">    其他公共卫生支出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</si>
  <si>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</si>
  <si>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</si>
  <si>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</si>
  <si>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</si>
  <si>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</si>
  <si>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</si>
  <si>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</si>
  <si>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 xml:space="preserve">  行政事业单位医疗</t>
  </si>
  <si>
    <t>2101101</t>
  </si>
  <si>
    <t xml:space="preserve">    行政单位医疗</t>
  </si>
  <si>
    <t xml:space="preserve">  财政对基本医疗保险基金的补助</t>
  </si>
  <si>
    <t>2101202</t>
  </si>
  <si>
    <t xml:space="preserve">    财政对城乡居民基本医疗保险基金的补助</t>
  </si>
  <si>
    <t xml:space="preserve">  优抚对象医疗</t>
  </si>
  <si>
    <t>2101401</t>
  </si>
  <si>
    <t xml:space="preserve">    优抚对象医疗补助</t>
  </si>
  <si>
    <t xml:space="preserve">  老龄卫生健康事务</t>
  </si>
  <si>
    <t>2101601</t>
  </si>
  <si>
    <t xml:space="preserve">    老龄卫生健康事务</t>
  </si>
  <si>
    <t>九、节能环保支出</t>
  </si>
  <si>
    <t xml:space="preserve">  环境保护管理事务</t>
  </si>
  <si>
    <t>2110101</t>
  </si>
  <si>
    <t xml:space="preserve">    行政运行（环境保护管理事务）</t>
  </si>
  <si>
    <t>2110104</t>
  </si>
  <si>
    <t xml:space="preserve">    生态环境保护宣传</t>
  </si>
  <si>
    <t>2110199</t>
  </si>
  <si>
    <t xml:space="preserve">    其他环境保护管理事务支出</t>
  </si>
  <si>
    <t xml:space="preserve">  环境监测与监察</t>
  </si>
  <si>
    <t>2110299</t>
  </si>
  <si>
    <t xml:space="preserve">    其他环境监测与监察支出</t>
  </si>
  <si>
    <t xml:space="preserve">  能源管理事务</t>
  </si>
  <si>
    <t>2111450</t>
  </si>
  <si>
    <t xml:space="preserve">    事业运行（能源管理事务）</t>
  </si>
  <si>
    <t>十、城乡社区支出</t>
  </si>
  <si>
    <t xml:space="preserve">  城乡社区管理事务</t>
  </si>
  <si>
    <t>2120104</t>
  </si>
  <si>
    <t xml:space="preserve">    城管执法</t>
  </si>
  <si>
    <t>2120106</t>
  </si>
  <si>
    <t xml:space="preserve">    工程建设管理</t>
  </si>
  <si>
    <t>2120107</t>
  </si>
  <si>
    <t xml:space="preserve">    市政公用行业市场监管</t>
  </si>
  <si>
    <t>2120199</t>
  </si>
  <si>
    <t xml:space="preserve">    其他城乡社区管理事务支出</t>
  </si>
  <si>
    <t xml:space="preserve">  城乡社区公共设施</t>
  </si>
  <si>
    <t>2120399</t>
  </si>
  <si>
    <t xml:space="preserve">    其他城乡社区公共设施支出</t>
  </si>
  <si>
    <t xml:space="preserve">  城乡社区环境卫生</t>
  </si>
  <si>
    <t>2120501</t>
  </si>
  <si>
    <t xml:space="preserve">    城乡社区环境卫生</t>
  </si>
  <si>
    <t xml:space="preserve">  其他城乡社区支出</t>
  </si>
  <si>
    <t>2129901</t>
  </si>
  <si>
    <t xml:space="preserve">    其他城乡社区支出</t>
  </si>
  <si>
    <t>十一、农林水支出</t>
  </si>
  <si>
    <t xml:space="preserve">  水利</t>
  </si>
  <si>
    <t>2130314</t>
  </si>
  <si>
    <t xml:space="preserve">    防汛</t>
  </si>
  <si>
    <t xml:space="preserve">  扶贫</t>
  </si>
  <si>
    <t>2130599</t>
  </si>
  <si>
    <t xml:space="preserve">    其他扶贫支出</t>
  </si>
  <si>
    <t>十二、资源勘探信息等支出</t>
  </si>
  <si>
    <t xml:space="preserve">  工业和信息产业监管</t>
  </si>
  <si>
    <t>2150501</t>
  </si>
  <si>
    <t xml:space="preserve">    行政运行（工业和信息产业监管）</t>
  </si>
  <si>
    <t>2150502</t>
  </si>
  <si>
    <t xml:space="preserve">    一般行政管理事务（工业和信息产业监管）</t>
  </si>
  <si>
    <t xml:space="preserve">  国有资产监管</t>
  </si>
  <si>
    <t>2150799</t>
  </si>
  <si>
    <t xml:space="preserve">    其他国有资产监管支出</t>
  </si>
  <si>
    <t xml:space="preserve">  支持中小企业发展和管理支出</t>
  </si>
  <si>
    <t>2150805</t>
  </si>
  <si>
    <t xml:space="preserve">    中小企业发展专项</t>
  </si>
  <si>
    <t>2150899</t>
  </si>
  <si>
    <t xml:space="preserve">    其他支持中小企业发展和管理支出</t>
  </si>
  <si>
    <t xml:space="preserve">  其他资源勘探信息等支出</t>
  </si>
  <si>
    <t>2159999</t>
  </si>
  <si>
    <t xml:space="preserve">    其他资源勘探信息等支出</t>
  </si>
  <si>
    <t>十三、商业服务业等支出</t>
  </si>
  <si>
    <t xml:space="preserve">  涉外发展服务支出</t>
  </si>
  <si>
    <t>2160601</t>
  </si>
  <si>
    <t xml:space="preserve">    行政运行（涉外发展服务支出）</t>
  </si>
  <si>
    <t>十四、住房保障支出</t>
  </si>
  <si>
    <t xml:space="preserve">  保障性安居工程支出</t>
  </si>
  <si>
    <t>2210199</t>
  </si>
  <si>
    <t xml:space="preserve">    其他保障性安居工程支出</t>
  </si>
  <si>
    <t>十五、灾害防治及应急管理支出</t>
  </si>
  <si>
    <t xml:space="preserve">  应急管理事务</t>
  </si>
  <si>
    <t>2240101</t>
  </si>
  <si>
    <t>2240106</t>
  </si>
  <si>
    <t xml:space="preserve">    安全监管</t>
  </si>
  <si>
    <t>2240199</t>
  </si>
  <si>
    <t xml:space="preserve">    其他应急管理支出</t>
  </si>
  <si>
    <t>十六、预备费</t>
  </si>
  <si>
    <t xml:space="preserve">  预备费</t>
  </si>
  <si>
    <t>227</t>
  </si>
  <si>
    <t xml:space="preserve">    预备费</t>
  </si>
  <si>
    <t>十七、其他支出</t>
  </si>
  <si>
    <t xml:space="preserve">  年初预留</t>
  </si>
  <si>
    <t>22902</t>
  </si>
  <si>
    <t xml:space="preserve">    年初预留</t>
  </si>
  <si>
    <t xml:space="preserve">  其他支出</t>
  </si>
  <si>
    <t>2299901</t>
  </si>
  <si>
    <t xml:space="preserve">    其他支出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</si>
  <si>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</si>
  <si>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</si>
  <si>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</si>
  <si>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</si>
  <si>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2019年度本级一般公共预算支出经济分类情况表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</si>
  <si>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</si>
  <si>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</si>
  <si>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</si>
  <si>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</si>
  <si>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</si>
  <si>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</si>
  <si>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</si>
  <si>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</si>
  <si>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</si>
  <si>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</si>
  <si>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</si>
  <si>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</si>
  <si>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</si>
  <si>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</si>
  <si>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</si>
  <si>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</si>
  <si>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</si>
  <si>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</si>
  <si>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2019年度本级一般公共预算基本支出经济分类情况表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</si>
  <si>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</si>
  <si>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</si>
  <si>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</si>
  <si>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</si>
  <si>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</si>
  <si>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</si>
  <si>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</si>
  <si>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</si>
  <si>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</si>
  <si>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</si>
  <si>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</si>
  <si>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</si>
  <si>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</si>
  <si>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</si>
  <si>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</si>
  <si>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</si>
  <si>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</si>
  <si>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</si>
  <si>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</si>
  <si>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</si>
  <si>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</si>
  <si>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</si>
  <si>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</si>
  <si>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</si>
  <si>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</si>
  <si>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</si>
  <si>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</si>
  <si>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</si>
  <si>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</si>
  <si>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</si>
  <si>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</si>
  <si>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</si>
  <si>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</si>
  <si>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</si>
  <si>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</si>
  <si>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</si>
  <si>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</si>
  <si>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</si>
  <si>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</si>
  <si>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</si>
  <si>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</si>
  <si>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</si>
  <si>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</si>
  <si>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</si>
  <si>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</si>
  <si>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</si>
  <si>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</si>
  <si>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</si>
  <si>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</si>
  <si>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</si>
  <si>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</si>
  <si>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</si>
  <si>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</si>
  <si>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</si>
  <si>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</si>
  <si>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</si>
  <si>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2019年度一般公共预算对下税收返还和转移支付预算表（分项目）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</si>
  <si>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</si>
  <si>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</si>
  <si>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</si>
  <si>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</si>
  <si>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</si>
  <si>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</si>
  <si>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</si>
  <si>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</si>
  <si>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</si>
  <si>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</si>
  <si>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</si>
  <si>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</si>
  <si>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</si>
  <si>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</si>
  <si>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</si>
  <si>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</si>
  <si>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</si>
  <si>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</si>
  <si>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</si>
  <si>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</si>
  <si>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</si>
  <si>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</si>
  <si>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</si>
  <si>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</si>
  <si>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</si>
  <si>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</si>
  <si>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</si>
  <si>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</si>
  <si>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</si>
  <si>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</si>
  <si>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</si>
  <si>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</si>
  <si>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</si>
  <si>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</si>
  <si>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</si>
  <si>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</si>
  <si>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</si>
  <si>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</si>
  <si>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</si>
  <si>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</si>
  <si>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</si>
  <si>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</si>
  <si>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</si>
  <si>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</si>
  <si>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</si>
  <si>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</si>
  <si>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</si>
  <si>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2019年度一般公共预算对下税收返还和转移支付预算表（分地区）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</si>
  <si>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</si>
  <si>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</si>
  <si>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</si>
  <si>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</si>
  <si>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</si>
  <si>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</si>
  <si>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</si>
  <si>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</si>
  <si>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</si>
  <si>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2019年度本级一般公共预算“三公”经费支出预算表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</si>
  <si>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</si>
  <si>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</si>
  <si>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</si>
  <si>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</si>
  <si>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</si>
  <si>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</si>
  <si>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</si>
  <si>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</si>
  <si>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2019年使用一般公共预算拨款安排的“三公”经费预算数为548万元，比上年预算数减少35.47万元。其中，因公出国（境）经费87.2万元，与上年预算数持平；公务接待费40万元，与上年预算数相比下降0.17%；公务用车购置经费50万元，与上年预算数相比增加50万元，主要是卫计及园林系统购置两辆业务用车；公务用车运行经费371万元，与上年预算数相比减少18.68%。“三公”经费总体预算下降的主要原因是树立过紧日子的思想，按照相关规定，压减一般性支出。</t>
  </si>
  <si>
    <t>附表1-10</t>
  </si>
  <si>
    <t>2019年度政府性基金收入预算表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</si>
  <si>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</si>
  <si>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</si>
  <si>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</si>
  <si>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</si>
  <si>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</si>
  <si>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</si>
  <si>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</si>
  <si>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</si>
  <si>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</si>
  <si>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</si>
  <si>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</si>
  <si>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</si>
  <si>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</si>
  <si>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</si>
  <si>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</si>
  <si>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</si>
  <si>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</si>
  <si>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</si>
  <si>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</si>
  <si>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</si>
  <si>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</si>
  <si>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</si>
  <si>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</si>
  <si>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</si>
  <si>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</si>
  <si>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</si>
  <si>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</si>
  <si>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</si>
  <si>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</si>
  <si>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</si>
  <si>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</si>
  <si>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</si>
  <si>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</si>
  <si>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</si>
  <si>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</si>
  <si>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</si>
  <si>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</si>
  <si>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</si>
  <si>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</si>
  <si>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</si>
  <si>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</si>
  <si>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</si>
  <si>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</si>
  <si>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</si>
  <si>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</si>
  <si>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2019年度本级政府性基金收入预算表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</si>
  <si>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</si>
  <si>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</si>
  <si>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</si>
  <si>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</si>
  <si>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2019年度本级政府性基金支出预算表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</si>
  <si>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</si>
  <si>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</si>
  <si>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</si>
  <si>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2019年度政府性基金转移支付预算表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</si>
  <si>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</si>
  <si>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</si>
  <si>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</si>
  <si>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2019年度国有资本经营收入预算表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</si>
  <si>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</si>
  <si>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</si>
  <si>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</si>
  <si>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</si>
  <si>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</si>
  <si>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</si>
  <si>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</si>
  <si>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</si>
  <si>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2019年度国有资本经营支出预算表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</si>
  <si>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</si>
  <si>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</si>
  <si>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</si>
  <si>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</si>
  <si>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</si>
  <si>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</si>
  <si>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</si>
  <si>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</si>
  <si>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2019年度本级国有资本经营收入预算表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</si>
  <si>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</si>
  <si>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</si>
  <si>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</si>
  <si>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</si>
  <si>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</si>
  <si>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2019年度本级国有资本经营支出预算表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</si>
  <si>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</si>
  <si>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</si>
  <si>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</si>
  <si>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</si>
  <si>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</si>
  <si>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</si>
  <si>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</si>
  <si>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</si>
  <si>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</si>
  <si>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</si>
  <si>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</si>
  <si>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</si>
  <si>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</si>
  <si>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</si>
  <si>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</si>
  <si>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</si>
  <si>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</si>
  <si>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</si>
  <si>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</si>
  <si>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</si>
  <si>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</si>
  <si>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</si>
  <si>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</si>
  <si>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2019年度社会保险基金预算收入表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</si>
  <si>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</si>
  <si>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</si>
  <si>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</si>
  <si>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</si>
  <si>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</si>
  <si>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</si>
  <si>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</si>
  <si>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</si>
  <si>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</si>
  <si>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</si>
  <si>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</si>
  <si>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</si>
  <si>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</si>
  <si>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</si>
  <si>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2019年度社会保险基金预算支出表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</si>
  <si>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</si>
  <si>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</si>
  <si>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</si>
  <si>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</si>
  <si>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</si>
  <si>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</si>
  <si>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</si>
  <si>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</si>
  <si>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</si>
  <si>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</si>
  <si>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</si>
  <si>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</si>
  <si>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</si>
  <si>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2019年度本级社会保险基金预算收入表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</si>
  <si>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</si>
  <si>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</si>
  <si>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</si>
  <si>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</si>
  <si>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</si>
  <si>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</si>
  <si>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</si>
  <si>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</si>
  <si>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</si>
  <si>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</si>
  <si>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</si>
  <si>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</si>
  <si>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</si>
  <si>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2019年度本级社会保险基金预算支出表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</si>
  <si>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</si>
  <si>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</si>
  <si>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</si>
  <si>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</si>
  <si>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</si>
  <si>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</si>
  <si>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</si>
  <si>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</si>
  <si>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</si>
  <si>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</si>
  <si>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</si>
  <si>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</si>
  <si>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</si>
  <si>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</si>
  <si>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</si>
  <si>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</si>
  <si>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</si>
  <si>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</si>
  <si>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</si>
  <si>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</si>
  <si>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</si>
  <si>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</si>
  <si>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</si>
  <si>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</si>
  <si>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</si>
  <si>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</si>
  <si>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</si>
  <si>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</si>
  <si>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</si>
  <si>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</si>
  <si>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</si>
  <si>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</si>
  <si>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</si>
  <si>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2019年度本级财政专项资金管理清单目录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</si>
  <si>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</si>
  <si>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</si>
  <si>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</si>
  <si>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</si>
  <si>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</si>
  <si>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</si>
  <si>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</si>
  <si>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</si>
  <si>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</si>
  <si>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</si>
  <si>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</si>
  <si>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</si>
  <si>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</si>
  <si>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</si>
  <si>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</si>
  <si>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</si>
  <si>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</si>
  <si>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</si>
  <si>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</si>
  <si>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</si>
  <si>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</si>
  <si>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</si>
  <si>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鼓楼区财政专项资金管理正在规范当中，2019年度鼓楼区本级暂无财政专项资金管理清单目录</t>
  </si>
</sst>
</file>

<file path=xl/styles.xml><?xml version="1.0" encoding="utf-8"?>
<styleSheet xmlns="http://schemas.openxmlformats.org/spreadsheetml/2006/main">
  <numFmts count="26">
    <numFmt numFmtId="176" formatCode="0.00_ "/>
    <numFmt numFmtId="177" formatCode="_-* #,##0.0000_-;\-* #,##0.0000_-;_-* &quot;-&quot;??_-;_-@_-"/>
    <numFmt numFmtId="178" formatCode="\$#,##0;\(\$#,##0\)"/>
    <numFmt numFmtId="179" formatCode="_-\¥* #,##0_-;\-\¥* #,##0_-;_-\¥* &quot;-&quot;_-;_-@_-"/>
    <numFmt numFmtId="180" formatCode="_ \¥* #,##0.00_ ;_ \¥* \-#,##0.00_ ;_ \¥* &quot;-&quot;??_ ;_ @_ "/>
    <numFmt numFmtId="181" formatCode="_(&quot;$&quot;* #,##0.00_);_(&quot;$&quot;* \(#,##0.00\);_(&quot;$&quot;* &quot;-&quot;??_);_(@_)"/>
    <numFmt numFmtId="41" formatCode="_ * #,##0_ ;_ * \-#,##0_ ;_ * &quot;-&quot;_ ;_ @_ "/>
    <numFmt numFmtId="182" formatCode="#,##0.000_ "/>
    <numFmt numFmtId="183" formatCode="_-* #,##0.00_-;\-* #,##0.00_-;_-* &quot;-&quot;??_-;_-@_-"/>
    <numFmt numFmtId="44" formatCode="_ &quot;￥&quot;* #,##0.00_ ;_ &quot;￥&quot;* \-#,##0.00_ ;_ &quot;￥&quot;* &quot;-&quot;??_ ;_ @_ "/>
    <numFmt numFmtId="184" formatCode="#,##0_);[Red]\(#,##0\)"/>
    <numFmt numFmtId="42" formatCode="_ &quot;￥&quot;* #,##0_ ;_ &quot;￥&quot;* \-#,##0_ ;_ &quot;￥&quot;* &quot;-&quot;_ ;_ @_ "/>
    <numFmt numFmtId="185" formatCode="0_ "/>
    <numFmt numFmtId="43" formatCode="_ * #,##0.00_ ;_ * \-#,##0.00_ ;_ * &quot;-&quot;??_ ;_ @_ "/>
    <numFmt numFmtId="186" formatCode="0.0"/>
    <numFmt numFmtId="187" formatCode="#,##0_ ;[Red]\-#,##0\ "/>
    <numFmt numFmtId="188" formatCode="\$#,##0.00;\(\$#,##0.00\)"/>
    <numFmt numFmtId="189" formatCode="#,##0_ "/>
    <numFmt numFmtId="190" formatCode="#,##0;\-#,##0;&quot;-&quot;"/>
    <numFmt numFmtId="191" formatCode="_-&quot;$&quot;* #,##0_-;\-&quot;$&quot;* #,##0_-;_-&quot;$&quot;* &quot;-&quot;_-;_-@_-"/>
    <numFmt numFmtId="192" formatCode="#,##0;\(#,##0\)"/>
    <numFmt numFmtId="193" formatCode="0.00_ ;[Red]\-0.00\ "/>
    <numFmt numFmtId="194" formatCode="_(* #,##0.00_);_(* \(#,##0.00\);_(* &quot;-&quot;??_);_(@_)"/>
    <numFmt numFmtId="195" formatCode="_-* #,##0_-;\-* #,##0_-;_-* &quot;-&quot;_-;_-@_-"/>
    <numFmt numFmtId="196" formatCode="0.0%"/>
    <numFmt numFmtId="197" formatCode="00"/>
  </numFmts>
  <fonts count="82">
    <font>
      <sz val="12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6"/>
      <color theme="1"/>
      <name val="方正小标宋_GBK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2"/>
      <color rgb="FF000000"/>
      <name val="SimSun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2" fillId="0" borderId="0" applyFont="0" applyFill="0" applyBorder="0" applyAlignment="0" applyProtection="0">
      <alignment vertical="center"/>
    </xf>
    <xf numFmtId="0" fontId="0" fillId="0" borderId="0"/>
    <xf numFmtId="0" fontId="44" fillId="4" borderId="7" applyNumberFormat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horizontal="centerContinuous"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57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51" fillId="19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0" fillId="0" borderId="0"/>
    <xf numFmtId="0" fontId="38" fillId="8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>
      <alignment vertical="center"/>
    </xf>
    <xf numFmtId="0" fontId="44" fillId="4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8" borderId="6" applyNumberFormat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8" borderId="6" applyNumberFormat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51" fillId="20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8" fillId="8" borderId="6" applyNumberFormat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11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/>
    <xf numFmtId="0" fontId="0" fillId="0" borderId="0"/>
    <xf numFmtId="0" fontId="48" fillId="0" borderId="0"/>
    <xf numFmtId="0" fontId="48" fillId="0" borderId="0"/>
    <xf numFmtId="0" fontId="38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2">
      <alignment horizontal="distributed" vertical="center" wrapText="1"/>
    </xf>
    <xf numFmtId="0" fontId="28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45" fillId="0" borderId="0">
      <alignment horizontal="centerContinuous"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17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12" applyNumberFormat="0" applyFill="0" applyAlignment="0" applyProtection="0">
      <alignment vertical="center"/>
    </xf>
    <xf numFmtId="186" fontId="9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41" fillId="8" borderId="6" applyNumberFormat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0" fillId="0" borderId="0"/>
    <xf numFmtId="9" fontId="4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51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2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20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3" fillId="0" borderId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59" fillId="5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51" fillId="20" borderId="7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186" fontId="9" fillId="0" borderId="2">
      <alignment vertical="center"/>
      <protection locked="0"/>
    </xf>
    <xf numFmtId="0" fontId="11" fillId="5" borderId="0" applyNumberFormat="0" applyBorder="0" applyAlignment="0" applyProtection="0">
      <alignment vertical="center"/>
    </xf>
    <xf numFmtId="0" fontId="42" fillId="0" borderId="0"/>
    <xf numFmtId="0" fontId="41" fillId="8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8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/>
    <xf numFmtId="0" fontId="3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/>
    <xf numFmtId="0" fontId="11" fillId="10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" fontId="48" fillId="0" borderId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7" fontId="63" fillId="0" borderId="0">
      <alignment vertical="center"/>
    </xf>
    <xf numFmtId="0" fontId="11" fillId="4" borderId="0" applyNumberFormat="0" applyBorder="0" applyAlignment="0" applyProtection="0">
      <alignment vertical="center"/>
    </xf>
    <xf numFmtId="37" fontId="63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1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88" fontId="76" fillId="0" borderId="0">
      <alignment vertical="center"/>
    </xf>
    <xf numFmtId="0" fontId="51" fillId="20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/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42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5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>
      <alignment vertical="center"/>
    </xf>
    <xf numFmtId="180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51" fillId="19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9" fillId="0" borderId="0"/>
    <xf numFmtId="0" fontId="11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42" fillId="0" borderId="0"/>
    <xf numFmtId="180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/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24" borderId="0" applyNumberFormat="0" applyBorder="0" applyAlignment="0" applyProtection="0">
      <alignment vertical="center"/>
    </xf>
    <xf numFmtId="190" fontId="77" fillId="0" borderId="0" applyFill="0" applyBorder="0" applyAlignment="0"/>
    <xf numFmtId="0" fontId="37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92" fontId="76" fillId="0" borderId="0"/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7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2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0" fillId="1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1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1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2" fontId="67" fillId="0" borderId="0" applyProtection="0"/>
    <xf numFmtId="0" fontId="0" fillId="0" borderId="0"/>
    <xf numFmtId="180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4" fillId="0" borderId="21" applyNumberFormat="0" applyAlignment="0" applyProtection="0">
      <alignment horizontal="left"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90" fontId="77" fillId="0" borderId="0" applyFill="0" applyBorder="0" applyAlignment="0">
      <alignment vertical="center"/>
    </xf>
    <xf numFmtId="41" fontId="48" fillId="0" borderId="0" applyFont="0" applyFill="0" applyBorder="0" applyAlignment="0" applyProtection="0"/>
    <xf numFmtId="0" fontId="11" fillId="0" borderId="0">
      <alignment vertical="center"/>
    </xf>
    <xf numFmtId="192" fontId="76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191" fontId="48" fillId="0" borderId="0" applyFont="0" applyFill="0" applyBorder="0" applyAlignment="0" applyProtection="0"/>
    <xf numFmtId="188" fontId="76" fillId="0" borderId="0"/>
    <xf numFmtId="0" fontId="51" fillId="20" borderId="7" applyNumberFormat="0" applyAlignment="0" applyProtection="0">
      <alignment vertical="center"/>
    </xf>
    <xf numFmtId="0" fontId="67" fillId="0" borderId="0" applyProtection="0">
      <alignment vertical="center"/>
    </xf>
    <xf numFmtId="0" fontId="51" fillId="19" borderId="7" applyNumberFormat="0" applyAlignment="0" applyProtection="0">
      <alignment vertical="center"/>
    </xf>
    <xf numFmtId="0" fontId="67" fillId="0" borderId="0" applyProtection="0"/>
    <xf numFmtId="178" fontId="76" fillId="0" borderId="0">
      <alignment vertical="center"/>
    </xf>
    <xf numFmtId="180" fontId="0" fillId="0" borderId="0" applyFont="0" applyFill="0" applyBorder="0" applyAlignment="0" applyProtection="0"/>
    <xf numFmtId="178" fontId="76" fillId="0" borderId="0"/>
    <xf numFmtId="2" fontId="67" fillId="0" borderId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64" fillId="0" borderId="21" applyNumberFormat="0" applyAlignment="0" applyProtection="0">
      <alignment horizontal="left" vertical="center"/>
    </xf>
    <xf numFmtId="0" fontId="64" fillId="0" borderId="17">
      <alignment horizontal="left" vertical="center"/>
    </xf>
    <xf numFmtId="0" fontId="3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17">
      <alignment horizontal="left" vertical="center"/>
    </xf>
    <xf numFmtId="0" fontId="65" fillId="0" borderId="0" applyProtection="0"/>
    <xf numFmtId="0" fontId="64" fillId="0" borderId="0" applyProtection="0">
      <alignment vertical="center"/>
    </xf>
    <xf numFmtId="0" fontId="64" fillId="0" borderId="0" applyProtection="0"/>
    <xf numFmtId="0" fontId="66" fillId="0" borderId="0">
      <alignment vertical="center"/>
    </xf>
    <xf numFmtId="0" fontId="0" fillId="0" borderId="0"/>
    <xf numFmtId="0" fontId="67" fillId="0" borderId="18" applyProtection="0">
      <alignment vertical="center"/>
    </xf>
    <xf numFmtId="0" fontId="67" fillId="0" borderId="18" applyProtection="0"/>
    <xf numFmtId="0" fontId="49" fillId="0" borderId="16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0" fillId="0" borderId="0"/>
    <xf numFmtId="0" fontId="41" fillId="8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6" fontId="9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2" fillId="0" borderId="0"/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1" fillId="20" borderId="7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8" fillId="0" borderId="0"/>
    <xf numFmtId="0" fontId="48" fillId="0" borderId="0"/>
    <xf numFmtId="0" fontId="36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7" fillId="0" borderId="13" applyNumberFormat="0" applyFill="0" applyAlignment="0" applyProtection="0">
      <alignment vertical="center"/>
    </xf>
    <xf numFmtId="0" fontId="48" fillId="0" borderId="0"/>
    <xf numFmtId="0" fontId="48" fillId="0" borderId="0"/>
    <xf numFmtId="0" fontId="36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/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/>
    <xf numFmtId="0" fontId="11" fillId="0" borderId="0"/>
    <xf numFmtId="0" fontId="42" fillId="0" borderId="0"/>
    <xf numFmtId="0" fontId="4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1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0"/>
    <xf numFmtId="180" fontId="0" fillId="0" borderId="0" applyFont="0" applyFill="0" applyBorder="0" applyAlignment="0" applyProtection="0"/>
    <xf numFmtId="0" fontId="77" fillId="0" borderId="0"/>
    <xf numFmtId="0" fontId="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0"/>
    <xf numFmtId="180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180" fontId="0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/>
    <xf numFmtId="0" fontId="48" fillId="0" borderId="0"/>
    <xf numFmtId="0" fontId="4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42" fillId="0" borderId="0"/>
    <xf numFmtId="0" fontId="11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42" fillId="0" borderId="0"/>
    <xf numFmtId="0" fontId="11" fillId="0" borderId="0">
      <alignment vertical="center"/>
    </xf>
    <xf numFmtId="0" fontId="42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1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61" fillId="19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61" fillId="20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19" borderId="14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9" fillId="0" borderId="2">
      <alignment vertical="center"/>
      <protection locked="0"/>
    </xf>
    <xf numFmtId="0" fontId="11" fillId="0" borderId="0"/>
    <xf numFmtId="0" fontId="41" fillId="8" borderId="6" applyNumberFormat="0" applyAlignment="0" applyProtection="0">
      <alignment vertical="center"/>
    </xf>
    <xf numFmtId="0" fontId="0" fillId="0" borderId="0"/>
    <xf numFmtId="0" fontId="41" fillId="8" borderId="6" applyNumberFormat="0" applyAlignment="0" applyProtection="0">
      <alignment vertical="center"/>
    </xf>
    <xf numFmtId="0" fontId="42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4" borderId="7" applyNumberFormat="0" applyAlignment="0" applyProtection="0">
      <alignment vertical="center"/>
    </xf>
    <xf numFmtId="0" fontId="0" fillId="0" borderId="0">
      <alignment vertical="center"/>
    </xf>
    <xf numFmtId="0" fontId="44" fillId="4" borderId="7" applyNumberFormat="0" applyAlignment="0" applyProtection="0">
      <alignment vertical="center"/>
    </xf>
    <xf numFmtId="0" fontId="4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80" fontId="0" fillId="0" borderId="0" applyFont="0" applyFill="0" applyBorder="0" applyAlignment="0" applyProtection="0"/>
    <xf numFmtId="0" fontId="11" fillId="0" borderId="0"/>
    <xf numFmtId="0" fontId="36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/>
    <xf numFmtId="180" fontId="0" fillId="0" borderId="0" applyFont="0" applyFill="0" applyBorder="0" applyAlignment="0" applyProtection="0"/>
    <xf numFmtId="0" fontId="42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80" fontId="0" fillId="0" borderId="0" applyFont="0" applyFill="0" applyBorder="0" applyAlignment="0" applyProtection="0"/>
    <xf numFmtId="0" fontId="11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1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8" borderId="6" applyNumberFormat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0" fillId="0" borderId="0"/>
    <xf numFmtId="0" fontId="48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8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8" fillId="0" borderId="0"/>
    <xf numFmtId="0" fontId="3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11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51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1" fillId="20" borderId="7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38" fillId="8" borderId="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4" fillId="4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4" fillId="4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1" fillId="20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19" borderId="7" applyNumberFormat="0" applyAlignment="0" applyProtection="0">
      <alignment vertical="center"/>
    </xf>
    <xf numFmtId="0" fontId="51" fillId="20" borderId="7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38" fillId="8" borderId="6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41" fillId="8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9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20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7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20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61" fillId="19" borderId="14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4" fillId="4" borderId="7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81" fillId="0" borderId="0">
      <alignment vertical="center"/>
    </xf>
    <xf numFmtId="0" fontId="81" fillId="0" borderId="0"/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186" fontId="9" fillId="0" borderId="2">
      <alignment vertical="center"/>
      <protection locked="0"/>
    </xf>
    <xf numFmtId="0" fontId="48" fillId="0" borderId="0"/>
    <xf numFmtId="0" fontId="40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7" borderId="9" applyNumberFormat="0" applyFont="0" applyAlignment="0" applyProtection="0">
      <alignment vertical="center"/>
    </xf>
  </cellStyleXfs>
  <cellXfs count="26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2" fillId="0" borderId="2" xfId="1108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4" fillId="0" borderId="2" xfId="3803" applyNumberFormat="1" applyFont="1" applyFill="1" applyBorder="1" applyAlignment="1" applyProtection="1">
      <alignment vertical="center"/>
    </xf>
    <xf numFmtId="0" fontId="4" fillId="0" borderId="2" xfId="907" applyFont="1" applyFill="1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4" fillId="0" borderId="2" xfId="3803" applyNumberFormat="1" applyFont="1" applyFill="1" applyBorder="1" applyAlignment="1" applyProtection="1">
      <alignment horizontal="left" vertical="center" indent="2"/>
    </xf>
    <xf numFmtId="0" fontId="0" fillId="0" borderId="0" xfId="3464" applyAlignment="1"/>
    <xf numFmtId="0" fontId="0" fillId="0" borderId="0" xfId="3464" applyFill="1" applyAlignment="1"/>
    <xf numFmtId="0" fontId="5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6" fillId="0" borderId="0" xfId="3894" applyFont="1">
      <alignment vertical="center"/>
    </xf>
    <xf numFmtId="0" fontId="0" fillId="0" borderId="0" xfId="3894">
      <alignment vertical="center"/>
    </xf>
    <xf numFmtId="187" fontId="0" fillId="0" borderId="0" xfId="3894" applyNumberFormat="1" applyAlignment="1">
      <alignment horizontal="right" vertical="center"/>
    </xf>
    <xf numFmtId="0" fontId="7" fillId="0" borderId="2" xfId="3464" applyNumberFormat="1" applyFont="1" applyFill="1" applyBorder="1" applyAlignment="1" applyProtection="1">
      <alignment horizontal="center" vertical="center" wrapText="1"/>
    </xf>
    <xf numFmtId="187" fontId="3" fillId="0" borderId="2" xfId="3894" applyNumberFormat="1" applyFont="1" applyBorder="1" applyAlignment="1">
      <alignment horizontal="center" vertical="center" wrapText="1"/>
    </xf>
    <xf numFmtId="0" fontId="8" fillId="0" borderId="2" xfId="3464" applyNumberFormat="1" applyFont="1" applyFill="1" applyBorder="1" applyAlignment="1" applyProtection="1">
      <alignment horizontal="left" vertical="center" wrapText="1"/>
    </xf>
    <xf numFmtId="193" fontId="8" fillId="0" borderId="2" xfId="3464" applyNumberFormat="1" applyFont="1" applyFill="1" applyBorder="1" applyAlignment="1" applyProtection="1">
      <alignment vertical="center" wrapText="1"/>
    </xf>
    <xf numFmtId="186" fontId="3" fillId="0" borderId="2" xfId="3069" applyNumberFormat="1" applyFont="1" applyFill="1" applyBorder="1" applyAlignment="1" applyProtection="1">
      <alignment vertical="center" wrapText="1"/>
    </xf>
    <xf numFmtId="49" fontId="9" fillId="0" borderId="2" xfId="3859" applyNumberFormat="1" applyFont="1" applyBorder="1" applyAlignment="1">
      <alignment vertical="center"/>
    </xf>
    <xf numFmtId="0" fontId="9" fillId="0" borderId="2" xfId="3464" applyFont="1" applyFill="1" applyBorder="1" applyAlignment="1">
      <alignment vertical="center"/>
    </xf>
    <xf numFmtId="0" fontId="9" fillId="0" borderId="2" xfId="3464" applyFont="1" applyBorder="1" applyAlignment="1">
      <alignment vertical="center"/>
    </xf>
    <xf numFmtId="49" fontId="9" fillId="0" borderId="2" xfId="2862" applyNumberFormat="1" applyFont="1" applyBorder="1" applyAlignment="1">
      <alignment vertical="center"/>
    </xf>
    <xf numFmtId="49" fontId="9" fillId="0" borderId="2" xfId="2866" applyNumberFormat="1" applyFont="1" applyBorder="1" applyAlignment="1">
      <alignment vertical="center"/>
    </xf>
    <xf numFmtId="49" fontId="9" fillId="0" borderId="2" xfId="3447" applyNumberFormat="1" applyFont="1" applyBorder="1" applyAlignment="1">
      <alignment vertical="center"/>
    </xf>
    <xf numFmtId="0" fontId="10" fillId="0" borderId="2" xfId="3464" applyNumberFormat="1" applyFont="1" applyFill="1" applyBorder="1" applyAlignment="1" applyProtection="1">
      <alignment horizontal="left" vertical="center" wrapText="1"/>
    </xf>
    <xf numFmtId="49" fontId="9" fillId="0" borderId="2" xfId="2870" applyNumberFormat="1" applyFont="1" applyBorder="1" applyAlignment="1">
      <alignment vertical="center"/>
    </xf>
    <xf numFmtId="0" fontId="11" fillId="0" borderId="2" xfId="3464" applyNumberFormat="1" applyFont="1" applyFill="1" applyBorder="1" applyAlignment="1" applyProtection="1">
      <alignment horizontal="left" vertical="center" wrapText="1"/>
    </xf>
    <xf numFmtId="49" fontId="9" fillId="0" borderId="2" xfId="3297" applyNumberFormat="1" applyFont="1" applyBorder="1" applyAlignment="1">
      <alignment vertical="center"/>
    </xf>
    <xf numFmtId="49" fontId="9" fillId="0" borderId="2" xfId="3860" applyNumberFormat="1" applyFont="1" applyBorder="1" applyAlignment="1">
      <alignment vertical="center"/>
    </xf>
    <xf numFmtId="49" fontId="9" fillId="0" borderId="2" xfId="2863" applyNumberFormat="1" applyFont="1" applyBorder="1" applyAlignment="1">
      <alignment vertical="center"/>
    </xf>
    <xf numFmtId="49" fontId="9" fillId="0" borderId="2" xfId="3857" applyNumberFormat="1" applyFont="1" applyBorder="1" applyAlignment="1">
      <alignment vertical="center"/>
    </xf>
    <xf numFmtId="49" fontId="9" fillId="0" borderId="2" xfId="3292" applyNumberFormat="1" applyFont="1" applyBorder="1" applyAlignment="1">
      <alignment vertical="center"/>
    </xf>
    <xf numFmtId="49" fontId="9" fillId="2" borderId="2" xfId="3859" applyNumberFormat="1" applyFont="1" applyFill="1" applyBorder="1" applyAlignment="1">
      <alignment vertical="center"/>
    </xf>
    <xf numFmtId="0" fontId="11" fillId="2" borderId="2" xfId="3464" applyNumberFormat="1" applyFont="1" applyFill="1" applyBorder="1" applyAlignment="1" applyProtection="1">
      <alignment horizontal="left" vertical="center" wrapText="1"/>
    </xf>
    <xf numFmtId="0" fontId="0" fillId="0" borderId="2" xfId="3464" applyFill="1" applyBorder="1" applyAlignment="1">
      <alignment vertical="center"/>
    </xf>
    <xf numFmtId="0" fontId="0" fillId="0" borderId="2" xfId="3464" applyBorder="1" applyAlignment="1">
      <alignment vertical="center"/>
    </xf>
    <xf numFmtId="0" fontId="12" fillId="0" borderId="0" xfId="3894" applyFont="1" applyAlignment="1">
      <alignment horizontal="center" vertical="center"/>
    </xf>
    <xf numFmtId="0" fontId="9" fillId="0" borderId="0" xfId="3894" applyFont="1">
      <alignment vertical="center"/>
    </xf>
    <xf numFmtId="0" fontId="3" fillId="0" borderId="0" xfId="3894" applyFont="1">
      <alignment vertical="center"/>
    </xf>
    <xf numFmtId="187" fontId="0" fillId="0" borderId="0" xfId="3894" applyNumberFormat="1">
      <alignment vertical="center"/>
    </xf>
    <xf numFmtId="0" fontId="1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2" fillId="0" borderId="2" xfId="3894" applyFont="1" applyBorder="1" applyAlignment="1">
      <alignment horizontal="distributed" vertical="center" wrapText="1" indent="3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196" fontId="9" fillId="0" borderId="2" xfId="3135" applyNumberFormat="1" applyFont="1" applyBorder="1" applyAlignment="1">
      <alignment vertical="center"/>
    </xf>
    <xf numFmtId="189" fontId="9" fillId="0" borderId="2" xfId="0" applyNumberFormat="1" applyFont="1" applyBorder="1" applyAlignment="1">
      <alignment horizontal="right" vertical="center"/>
    </xf>
    <xf numFmtId="0" fontId="13" fillId="0" borderId="0" xfId="3894" applyFont="1">
      <alignment vertical="center"/>
    </xf>
    <xf numFmtId="0" fontId="10" fillId="0" borderId="2" xfId="3464" applyNumberFormat="1" applyFont="1" applyFill="1" applyBorder="1" applyAlignment="1" applyProtection="1">
      <alignment horizontal="left" vertical="center" wrapText="1" indent="1"/>
    </xf>
    <xf numFmtId="0" fontId="11" fillId="0" borderId="2" xfId="3464" applyNumberFormat="1" applyFont="1" applyFill="1" applyBorder="1" applyAlignment="1" applyProtection="1">
      <alignment horizontal="left" vertical="center" wrapText="1" indent="1"/>
    </xf>
    <xf numFmtId="187" fontId="9" fillId="0" borderId="2" xfId="3894" applyNumberFormat="1" applyFont="1" applyBorder="1" applyAlignment="1">
      <alignment horizontal="right" vertical="center"/>
    </xf>
    <xf numFmtId="184" fontId="3" fillId="0" borderId="2" xfId="0" applyNumberFormat="1" applyFont="1" applyBorder="1" applyAlignment="1">
      <alignment horizontal="right" vertical="center"/>
    </xf>
    <xf numFmtId="187" fontId="3" fillId="0" borderId="2" xfId="3894" applyNumberFormat="1" applyFont="1" applyBorder="1" applyAlignment="1">
      <alignment horizontal="right" vertical="center"/>
    </xf>
    <xf numFmtId="196" fontId="3" fillId="0" borderId="2" xfId="3135" applyNumberFormat="1" applyFont="1" applyBorder="1" applyAlignment="1">
      <alignment vertical="center"/>
    </xf>
    <xf numFmtId="187" fontId="3" fillId="0" borderId="2" xfId="3894" applyNumberFormat="1" applyFont="1" applyBorder="1">
      <alignment vertical="center"/>
    </xf>
    <xf numFmtId="184" fontId="11" fillId="0" borderId="2" xfId="2267" applyNumberFormat="1" applyFont="1" applyBorder="1" applyAlignment="1">
      <alignment horizontal="right" vertical="center"/>
    </xf>
    <xf numFmtId="184" fontId="9" fillId="0" borderId="2" xfId="0" applyNumberFormat="1" applyFont="1" applyBorder="1" applyAlignment="1">
      <alignment horizontal="center" vertical="center"/>
    </xf>
    <xf numFmtId="0" fontId="3" fillId="0" borderId="2" xfId="3894" applyFont="1" applyBorder="1" applyAlignment="1">
      <alignment horizontal="center" vertical="center"/>
    </xf>
    <xf numFmtId="0" fontId="0" fillId="0" borderId="0" xfId="3894" applyAlignment="1">
      <alignment horizontal="left" vertical="center" wrapText="1"/>
    </xf>
    <xf numFmtId="0" fontId="3" fillId="0" borderId="2" xfId="3894" applyFont="1" applyBorder="1" applyAlignment="1">
      <alignment horizontal="distributed" vertical="center" wrapText="1" indent="3"/>
    </xf>
    <xf numFmtId="3" fontId="9" fillId="0" borderId="2" xfId="3894" applyNumberFormat="1" applyFont="1" applyBorder="1" applyAlignment="1">
      <alignment horizontal="right" vertical="center"/>
    </xf>
    <xf numFmtId="0" fontId="9" fillId="0" borderId="2" xfId="3894" applyFont="1" applyFill="1" applyBorder="1">
      <alignment vertical="center"/>
    </xf>
    <xf numFmtId="0" fontId="9" fillId="0" borderId="2" xfId="3894" applyFont="1" applyBorder="1">
      <alignment vertical="center"/>
    </xf>
    <xf numFmtId="187" fontId="9" fillId="0" borderId="2" xfId="3894" applyNumberFormat="1" applyFont="1" applyBorder="1">
      <alignment vertical="center"/>
    </xf>
    <xf numFmtId="0" fontId="14" fillId="0" borderId="0" xfId="3894" applyFont="1">
      <alignment vertical="center"/>
    </xf>
    <xf numFmtId="0" fontId="8" fillId="0" borderId="2" xfId="3464" applyNumberFormat="1" applyFont="1" applyFill="1" applyBorder="1" applyAlignment="1" applyProtection="1">
      <alignment horizontal="center" vertical="center" wrapText="1"/>
    </xf>
    <xf numFmtId="187" fontId="9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5" fillId="0" borderId="0" xfId="2267" applyFont="1" applyAlignment="1">
      <alignment horizontal="center" vertical="center"/>
    </xf>
    <xf numFmtId="10" fontId="5" fillId="0" borderId="0" xfId="2267" applyNumberFormat="1" applyFont="1" applyAlignment="1">
      <alignment horizontal="center" vertical="center"/>
    </xf>
    <xf numFmtId="0" fontId="11" fillId="0" borderId="0" xfId="2267" applyBorder="1">
      <alignment vertical="center"/>
    </xf>
    <xf numFmtId="0" fontId="15" fillId="0" borderId="0" xfId="2267" applyFont="1" applyBorder="1" applyAlignment="1">
      <alignment vertical="center"/>
    </xf>
    <xf numFmtId="10" fontId="15" fillId="0" borderId="0" xfId="2267" applyNumberFormat="1" applyFont="1" applyBorder="1" applyAlignment="1">
      <alignment horizontal="right" vertical="center"/>
    </xf>
    <xf numFmtId="0" fontId="16" fillId="0" borderId="2" xfId="2267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49" fontId="13" fillId="0" borderId="2" xfId="2867" applyNumberFormat="1" applyFont="1" applyBorder="1"/>
    <xf numFmtId="0" fontId="16" fillId="0" borderId="2" xfId="2267" applyFont="1" applyBorder="1">
      <alignment vertical="center"/>
    </xf>
    <xf numFmtId="10" fontId="16" fillId="0" borderId="2" xfId="2267" applyNumberFormat="1" applyFont="1" applyBorder="1">
      <alignment vertical="center"/>
    </xf>
    <xf numFmtId="0" fontId="17" fillId="0" borderId="2" xfId="2267" applyFont="1" applyBorder="1">
      <alignment vertical="center"/>
    </xf>
    <xf numFmtId="10" fontId="17" fillId="0" borderId="2" xfId="2267" applyNumberFormat="1" applyFont="1" applyBorder="1">
      <alignment vertical="center"/>
    </xf>
    <xf numFmtId="49" fontId="13" fillId="0" borderId="2" xfId="2867" applyNumberFormat="1" applyFont="1" applyBorder="1" applyAlignment="1">
      <alignment horizontal="left" indent="2"/>
    </xf>
    <xf numFmtId="0" fontId="18" fillId="0" borderId="2" xfId="0" applyFont="1" applyBorder="1" applyAlignment="1">
      <alignment vertical="center"/>
    </xf>
    <xf numFmtId="10" fontId="18" fillId="0" borderId="2" xfId="0" applyNumberFormat="1" applyFont="1" applyBorder="1" applyAlignment="1">
      <alignment vertical="center"/>
    </xf>
    <xf numFmtId="49" fontId="13" fillId="0" borderId="2" xfId="2867" applyNumberFormat="1" applyFont="1" applyBorder="1" applyAlignment="1"/>
    <xf numFmtId="0" fontId="13" fillId="0" borderId="2" xfId="0" applyFont="1" applyBorder="1" applyAlignment="1">
      <alignment vertical="center"/>
    </xf>
    <xf numFmtId="10" fontId="13" fillId="0" borderId="2" xfId="0" applyNumberFormat="1" applyFont="1" applyBorder="1" applyAlignment="1">
      <alignment vertical="center"/>
    </xf>
    <xf numFmtId="0" fontId="16" fillId="0" borderId="2" xfId="2267" applyFont="1" applyBorder="1" applyAlignment="1">
      <alignment horizontal="center" vertical="center"/>
    </xf>
    <xf numFmtId="0" fontId="17" fillId="0" borderId="2" xfId="2267" applyFont="1" applyBorder="1" applyAlignment="1">
      <alignment horizontal="left" vertical="center"/>
    </xf>
    <xf numFmtId="0" fontId="17" fillId="0" borderId="2" xfId="2267" applyFont="1" applyBorder="1" applyAlignment="1">
      <alignment vertical="center"/>
    </xf>
    <xf numFmtId="0" fontId="17" fillId="0" borderId="2" xfId="2267" applyFont="1" applyBorder="1" applyAlignment="1">
      <alignment horizontal="left" vertical="center" indent="2"/>
    </xf>
    <xf numFmtId="0" fontId="17" fillId="2" borderId="2" xfId="2267" applyFont="1" applyFill="1" applyBorder="1">
      <alignment vertical="center"/>
    </xf>
    <xf numFmtId="0" fontId="19" fillId="0" borderId="2" xfId="2267" applyFont="1" applyBorder="1" applyAlignment="1">
      <alignment horizontal="center" vertical="center" wrapText="1"/>
    </xf>
    <xf numFmtId="10" fontId="15" fillId="0" borderId="0" xfId="2267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2267">
      <alignment vertical="center"/>
    </xf>
    <xf numFmtId="0" fontId="19" fillId="0" borderId="2" xfId="2267" applyFont="1" applyBorder="1" applyAlignment="1">
      <alignment horizontal="center" vertical="center"/>
    </xf>
    <xf numFmtId="0" fontId="14" fillId="0" borderId="2" xfId="2267" applyFont="1" applyBorder="1">
      <alignment vertical="center"/>
    </xf>
    <xf numFmtId="0" fontId="20" fillId="0" borderId="3" xfId="0" applyFont="1" applyBorder="1" applyAlignment="1">
      <alignment horizontal="left" vertical="center" wrapText="1"/>
    </xf>
    <xf numFmtId="0" fontId="11" fillId="0" borderId="0" xfId="2267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0" xfId="2267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1" fillId="0" borderId="0" xfId="2267" applyFont="1" applyBorder="1" applyAlignment="1">
      <alignment horizontal="right" vertical="center"/>
    </xf>
    <xf numFmtId="0" fontId="18" fillId="0" borderId="2" xfId="1108" applyFont="1" applyFill="1" applyBorder="1" applyAlignment="1">
      <alignment horizontal="center" vertical="center" wrapText="1"/>
    </xf>
    <xf numFmtId="0" fontId="16" fillId="0" borderId="2" xfId="2267" applyFont="1" applyBorder="1" applyAlignment="1">
      <alignment horizontal="left" vertical="center"/>
    </xf>
    <xf numFmtId="3" fontId="13" fillId="0" borderId="2" xfId="3853" applyNumberFormat="1" applyFont="1" applyFill="1" applyBorder="1" applyAlignment="1" applyProtection="1">
      <alignment vertical="center"/>
    </xf>
    <xf numFmtId="0" fontId="17" fillId="0" borderId="2" xfId="2267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2267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21" fillId="0" borderId="0" xfId="0" applyFont="1" applyBorder="1" applyAlignment="1">
      <alignment horizontal="center" vertical="center"/>
    </xf>
    <xf numFmtId="10" fontId="2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18" fillId="0" borderId="2" xfId="164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3" fillId="0" borderId="2" xfId="1109" applyFont="1" applyBorder="1" applyAlignment="1">
      <alignment horizontal="center" vertical="center"/>
    </xf>
    <xf numFmtId="176" fontId="13" fillId="0" borderId="2" xfId="1109" applyNumberFormat="1" applyFont="1" applyFill="1" applyBorder="1"/>
    <xf numFmtId="10" fontId="13" fillId="0" borderId="2" xfId="0" applyNumberFormat="1" applyFont="1" applyBorder="1">
      <alignment vertical="center"/>
    </xf>
    <xf numFmtId="0" fontId="13" fillId="0" borderId="2" xfId="1109" applyFont="1" applyBorder="1" applyAlignment="1">
      <alignment vertical="center"/>
    </xf>
    <xf numFmtId="0" fontId="13" fillId="0" borderId="2" xfId="1109" applyFont="1" applyFill="1" applyBorder="1" applyAlignment="1">
      <alignment vertical="center"/>
    </xf>
    <xf numFmtId="0" fontId="13" fillId="0" borderId="2" xfId="1109" applyFont="1" applyBorder="1" applyAlignment="1">
      <alignment horizontal="left" vertical="center" wrapText="1"/>
    </xf>
    <xf numFmtId="0" fontId="13" fillId="0" borderId="2" xfId="1109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0" fontId="23" fillId="0" borderId="0" xfId="0" applyNumberFormat="1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10" fontId="23" fillId="2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9" fillId="0" borderId="0" xfId="2231" applyFont="1" applyAlignment="1">
      <alignment horizontal="right" vertical="center"/>
    </xf>
    <xf numFmtId="0" fontId="3" fillId="0" borderId="2" xfId="2231" applyFont="1" applyBorder="1" applyAlignment="1">
      <alignment horizontal="center" vertical="center"/>
    </xf>
    <xf numFmtId="0" fontId="9" fillId="0" borderId="2" xfId="2231" applyFont="1" applyBorder="1" applyAlignment="1">
      <alignment horizontal="left" vertical="center"/>
    </xf>
    <xf numFmtId="0" fontId="9" fillId="0" borderId="2" xfId="2231" applyFont="1" applyBorder="1" applyAlignment="1">
      <alignment vertical="center"/>
    </xf>
    <xf numFmtId="0" fontId="3" fillId="0" borderId="2" xfId="2231" applyFont="1" applyBorder="1" applyAlignment="1">
      <alignment vertical="center"/>
    </xf>
    <xf numFmtId="0" fontId="0" fillId="0" borderId="3" xfId="2231" applyFont="1" applyBorder="1" applyAlignment="1">
      <alignment vertical="center" wrapText="1"/>
    </xf>
    <xf numFmtId="0" fontId="0" fillId="0" borderId="3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18" fillId="0" borderId="2" xfId="2871" applyFont="1" applyBorder="1" applyAlignment="1">
      <alignment horizontal="center" vertical="center" wrapText="1"/>
    </xf>
    <xf numFmtId="0" fontId="18" fillId="0" borderId="2" xfId="2871" applyFont="1" applyBorder="1">
      <alignment vertical="center"/>
    </xf>
    <xf numFmtId="0" fontId="13" fillId="0" borderId="2" xfId="2871" applyFont="1" applyBorder="1">
      <alignment vertical="center"/>
    </xf>
    <xf numFmtId="0" fontId="13" fillId="0" borderId="2" xfId="2871" applyFont="1" applyBorder="1" applyAlignment="1">
      <alignment horizontal="left" vertical="center" indent="1"/>
    </xf>
    <xf numFmtId="0" fontId="13" fillId="2" borderId="2" xfId="2871" applyFont="1" applyFill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/>
    </xf>
    <xf numFmtId="0" fontId="24" fillId="0" borderId="0" xfId="316" applyFont="1">
      <alignment vertical="center"/>
    </xf>
    <xf numFmtId="0" fontId="25" fillId="0" borderId="0" xfId="316">
      <alignment vertical="center"/>
    </xf>
    <xf numFmtId="0" fontId="25" fillId="0" borderId="0" xfId="316" applyAlignment="1">
      <alignment horizontal="right" vertical="center"/>
    </xf>
    <xf numFmtId="0" fontId="15" fillId="0" borderId="0" xfId="316" applyFont="1">
      <alignment vertical="center"/>
    </xf>
    <xf numFmtId="0" fontId="5" fillId="0" borderId="0" xfId="316" applyFont="1" applyAlignment="1">
      <alignment horizontal="center" vertical="center"/>
    </xf>
    <xf numFmtId="0" fontId="5" fillId="0" borderId="0" xfId="316" applyFont="1" applyAlignment="1">
      <alignment horizontal="right" vertical="center"/>
    </xf>
    <xf numFmtId="0" fontId="25" fillId="0" borderId="0" xfId="316" applyAlignment="1">
      <alignment horizontal="left" vertical="center" wrapText="1"/>
    </xf>
    <xf numFmtId="0" fontId="15" fillId="0" borderId="0" xfId="316" applyFont="1" applyAlignment="1">
      <alignment horizontal="right" vertical="center"/>
    </xf>
    <xf numFmtId="0" fontId="16" fillId="0" borderId="2" xfId="316" applyFont="1" applyFill="1" applyBorder="1" applyAlignment="1">
      <alignment horizontal="center" vertical="center" wrapText="1"/>
    </xf>
    <xf numFmtId="0" fontId="18" fillId="0" borderId="2" xfId="1108" applyFont="1" applyFill="1" applyBorder="1" applyAlignment="1">
      <alignment horizontal="right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49" fontId="18" fillId="0" borderId="2" xfId="2238" applyNumberFormat="1" applyFont="1" applyBorder="1" applyAlignment="1">
      <alignment horizontal="left" vertical="center" wrapText="1"/>
    </xf>
    <xf numFmtId="0" fontId="16" fillId="0" borderId="2" xfId="316" applyFont="1" applyBorder="1" applyAlignment="1">
      <alignment horizontal="right" vertical="center" wrapText="1"/>
    </xf>
    <xf numFmtId="10" fontId="16" fillId="0" borderId="2" xfId="316" applyNumberFormat="1" applyFont="1" applyBorder="1" applyAlignment="1">
      <alignment horizontal="right" vertical="center" wrapText="1"/>
    </xf>
    <xf numFmtId="49" fontId="13" fillId="0" borderId="2" xfId="2238" applyNumberFormat="1" applyFont="1" applyBorder="1" applyAlignment="1">
      <alignment horizontal="left" vertical="center" wrapText="1"/>
    </xf>
    <xf numFmtId="0" fontId="17" fillId="0" borderId="2" xfId="316" applyFont="1" applyBorder="1" applyAlignment="1">
      <alignment horizontal="right" vertical="center" wrapText="1"/>
    </xf>
    <xf numFmtId="10" fontId="17" fillId="0" borderId="2" xfId="316" applyNumberFormat="1" applyFont="1" applyBorder="1" applyAlignment="1">
      <alignment horizontal="right" vertical="center" wrapText="1"/>
    </xf>
    <xf numFmtId="0" fontId="14" fillId="0" borderId="0" xfId="316" applyFont="1">
      <alignment vertical="center"/>
    </xf>
    <xf numFmtId="0" fontId="26" fillId="0" borderId="0" xfId="316" applyFont="1">
      <alignment vertical="center"/>
    </xf>
    <xf numFmtId="0" fontId="27" fillId="0" borderId="0" xfId="316" applyFont="1" applyAlignment="1">
      <alignment horizontal="right" vertical="center"/>
    </xf>
    <xf numFmtId="0" fontId="27" fillId="0" borderId="0" xfId="316" applyFont="1">
      <alignment vertical="center"/>
    </xf>
    <xf numFmtId="0" fontId="25" fillId="0" borderId="0" xfId="2899">
      <alignment vertical="center"/>
    </xf>
    <xf numFmtId="0" fontId="15" fillId="0" borderId="0" xfId="2899" applyFont="1">
      <alignment vertical="center"/>
    </xf>
    <xf numFmtId="0" fontId="5" fillId="0" borderId="0" xfId="2899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16" fillId="0" borderId="2" xfId="2899" applyFont="1" applyFill="1" applyBorder="1" applyAlignment="1">
      <alignment horizontal="center" vertical="center"/>
    </xf>
    <xf numFmtId="10" fontId="17" fillId="0" borderId="2" xfId="2899" applyNumberFormat="1" applyFont="1" applyBorder="1">
      <alignment vertical="center"/>
    </xf>
    <xf numFmtId="0" fontId="17" fillId="0" borderId="2" xfId="3430" applyFont="1" applyFill="1" applyBorder="1" applyAlignment="1">
      <alignment horizontal="left" vertical="center"/>
    </xf>
    <xf numFmtId="1" fontId="17" fillId="0" borderId="2" xfId="2899" applyNumberFormat="1" applyFont="1" applyBorder="1">
      <alignment vertical="center"/>
    </xf>
    <xf numFmtId="49" fontId="29" fillId="0" borderId="0" xfId="2235" applyNumberFormat="1" applyFont="1"/>
    <xf numFmtId="1" fontId="25" fillId="0" borderId="0" xfId="2899" applyNumberFormat="1">
      <alignment vertical="center"/>
    </xf>
    <xf numFmtId="1" fontId="14" fillId="0" borderId="0" xfId="2899" applyNumberFormat="1" applyFont="1">
      <alignment vertical="center"/>
    </xf>
    <xf numFmtId="0" fontId="30" fillId="0" borderId="3" xfId="2899" applyFont="1" applyBorder="1" applyAlignment="1">
      <alignment horizontal="left" vertical="center" wrapText="1"/>
    </xf>
    <xf numFmtId="0" fontId="9" fillId="0" borderId="0" xfId="0" applyFont="1" applyFill="1" applyAlignment="1"/>
    <xf numFmtId="197" fontId="28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horizontal="left" vertical="center" wrapText="1"/>
    </xf>
    <xf numFmtId="185" fontId="28" fillId="0" borderId="0" xfId="0" applyNumberFormat="1" applyFont="1" applyFill="1" applyAlignment="1" applyProtection="1">
      <alignment horizontal="right" vertical="center"/>
    </xf>
    <xf numFmtId="0" fontId="28" fillId="0" borderId="0" xfId="0" applyFont="1" applyFill="1" applyAlignment="1"/>
    <xf numFmtId="10" fontId="29" fillId="0" borderId="0" xfId="0" applyNumberFormat="1" applyFont="1" applyFill="1" applyAlignment="1">
      <alignment vertical="center"/>
    </xf>
    <xf numFmtId="0" fontId="29" fillId="0" borderId="0" xfId="0" applyFont="1" applyFill="1" applyAlignment="1"/>
    <xf numFmtId="0" fontId="0" fillId="0" borderId="0" xfId="1108" applyFont="1"/>
    <xf numFmtId="0" fontId="0" fillId="0" borderId="0" xfId="1108"/>
    <xf numFmtId="0" fontId="0" fillId="0" borderId="0" xfId="0" applyFont="1" applyFill="1" applyAlignment="1">
      <alignment vertical="center"/>
    </xf>
    <xf numFmtId="0" fontId="1" fillId="0" borderId="0" xfId="1108" applyFont="1" applyFill="1" applyAlignment="1">
      <alignment horizontal="center"/>
    </xf>
    <xf numFmtId="0" fontId="28" fillId="0" borderId="0" xfId="0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" fillId="0" borderId="2" xfId="1108" applyFont="1" applyFill="1" applyBorder="1" applyAlignment="1">
      <alignment horizontal="right" vertical="center" wrapText="1"/>
    </xf>
    <xf numFmtId="10" fontId="2" fillId="0" borderId="2" xfId="1108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85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 applyProtection="1">
      <alignment vertical="center"/>
      <protection locked="0"/>
    </xf>
    <xf numFmtId="1" fontId="2" fillId="0" borderId="2" xfId="907" applyNumberFormat="1" applyFont="1" applyFill="1" applyBorder="1" applyAlignment="1" applyProtection="1">
      <alignment vertical="center"/>
      <protection locked="0"/>
    </xf>
    <xf numFmtId="185" fontId="9" fillId="0" borderId="2" xfId="0" applyNumberFormat="1" applyFont="1" applyFill="1" applyBorder="1" applyAlignment="1" applyProtection="1">
      <alignment horizontal="right" vertical="center"/>
    </xf>
    <xf numFmtId="0" fontId="4" fillId="0" borderId="2" xfId="907" applyFont="1" applyFill="1" applyBorder="1" applyAlignment="1">
      <alignment vertical="center"/>
    </xf>
    <xf numFmtId="0" fontId="4" fillId="0" borderId="2" xfId="907" applyFont="1" applyFill="1" applyBorder="1" applyAlignment="1">
      <alignment horizontal="right" vertical="center"/>
    </xf>
    <xf numFmtId="1" fontId="4" fillId="0" borderId="2" xfId="907" applyNumberFormat="1" applyFont="1" applyFill="1" applyBorder="1" applyAlignment="1" applyProtection="1">
      <alignment horizontal="left" vertical="center"/>
      <protection locked="0"/>
    </xf>
    <xf numFmtId="1" fontId="4" fillId="0" borderId="2" xfId="907" applyNumberFormat="1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1" fontId="4" fillId="2" borderId="2" xfId="907" applyNumberFormat="1" applyFont="1" applyFill="1" applyBorder="1" applyAlignment="1" applyProtection="1">
      <alignment horizontal="left" vertical="center"/>
      <protection locked="0"/>
    </xf>
    <xf numFmtId="0" fontId="4" fillId="2" borderId="2" xfId="907" applyNumberFormat="1" applyFont="1" applyFill="1" applyBorder="1" applyAlignment="1" applyProtection="1">
      <alignment vertical="center"/>
      <protection locked="0"/>
    </xf>
    <xf numFmtId="0" fontId="4" fillId="0" borderId="2" xfId="907" applyNumberFormat="1" applyFont="1" applyFill="1" applyBorder="1" applyAlignment="1" applyProtection="1">
      <alignment vertical="center"/>
      <protection locked="0"/>
    </xf>
    <xf numFmtId="0" fontId="2" fillId="0" borderId="2" xfId="907" applyFont="1" applyFill="1" applyBorder="1" applyAlignment="1">
      <alignment horizontal="center" vertical="center"/>
    </xf>
    <xf numFmtId="10" fontId="1" fillId="0" borderId="0" xfId="1108" applyNumberFormat="1" applyFont="1" applyFill="1" applyAlignment="1">
      <alignment horizontal="center"/>
    </xf>
    <xf numFmtId="0" fontId="31" fillId="0" borderId="0" xfId="1108" applyFont="1" applyFill="1" applyAlignment="1">
      <alignment vertical="center"/>
    </xf>
    <xf numFmtId="10" fontId="28" fillId="0" borderId="0" xfId="0" applyNumberFormat="1" applyFont="1" applyAlignment="1">
      <alignment horizontal="right" vertical="center"/>
    </xf>
    <xf numFmtId="0" fontId="18" fillId="0" borderId="4" xfId="1108" applyFont="1" applyFill="1" applyBorder="1" applyAlignment="1">
      <alignment horizontal="center" vertical="center" wrapText="1"/>
    </xf>
    <xf numFmtId="0" fontId="16" fillId="0" borderId="4" xfId="2267" applyFont="1" applyBorder="1">
      <alignment vertical="center"/>
    </xf>
    <xf numFmtId="0" fontId="13" fillId="0" borderId="2" xfId="1108" applyFont="1" applyFill="1" applyBorder="1" applyAlignment="1">
      <alignment horizontal="right" vertical="center" wrapText="1"/>
    </xf>
    <xf numFmtId="10" fontId="13" fillId="0" borderId="2" xfId="0" applyNumberFormat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32" fillId="0" borderId="2" xfId="0" applyFont="1" applyFill="1" applyBorder="1" applyAlignment="1">
      <alignment horizontal="right" vertical="center" wrapText="1"/>
    </xf>
    <xf numFmtId="0" fontId="33" fillId="0" borderId="4" xfId="1108" applyFont="1" applyFill="1" applyBorder="1" applyAlignment="1">
      <alignment horizontal="center" vertical="center"/>
    </xf>
    <xf numFmtId="1" fontId="18" fillId="0" borderId="4" xfId="1108" applyNumberFormat="1" applyFont="1" applyFill="1" applyBorder="1" applyAlignment="1" applyProtection="1">
      <alignment vertical="center"/>
      <protection locked="0"/>
    </xf>
    <xf numFmtId="1" fontId="13" fillId="0" borderId="4" xfId="1108" applyNumberFormat="1" applyFont="1" applyFill="1" applyBorder="1" applyAlignment="1" applyProtection="1">
      <alignment horizontal="left" vertical="center"/>
      <protection locked="0"/>
    </xf>
    <xf numFmtId="1" fontId="13" fillId="0" borderId="4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right" vertical="center"/>
    </xf>
    <xf numFmtId="0" fontId="13" fillId="0" borderId="4" xfId="1108" applyFont="1" applyFill="1" applyBorder="1" applyAlignment="1">
      <alignment horizontal="left" vertical="center"/>
    </xf>
    <xf numFmtId="1" fontId="13" fillId="0" borderId="4" xfId="1108" applyNumberFormat="1" applyFont="1" applyFill="1" applyBorder="1" applyAlignment="1" applyProtection="1">
      <alignment vertical="center"/>
      <protection locked="0"/>
    </xf>
    <xf numFmtId="0" fontId="13" fillId="0" borderId="4" xfId="1108" applyFont="1" applyBorder="1" applyAlignment="1"/>
    <xf numFmtId="0" fontId="0" fillId="0" borderId="0" xfId="1108" applyFont="1" applyFill="1"/>
    <xf numFmtId="0" fontId="0" fillId="0" borderId="2" xfId="0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 wrapText="1"/>
    </xf>
    <xf numFmtId="0" fontId="4" fillId="0" borderId="2" xfId="907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34" fillId="0" borderId="2" xfId="3893" applyFont="1" applyFill="1" applyBorder="1" applyAlignment="1">
      <alignment horizontal="center" vertical="center"/>
    </xf>
    <xf numFmtId="0" fontId="35" fillId="0" borderId="4" xfId="3893" applyFont="1" applyFill="1" applyBorder="1" applyAlignment="1">
      <alignment horizontal="center" vertical="center"/>
    </xf>
    <xf numFmtId="0" fontId="35" fillId="0" borderId="5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 val="1"/>
        <i val="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4"/>
  <sheetViews>
    <sheetView workbookViewId="0">
      <selection activeCell="D9" sqref="D9"/>
    </sheetView>
  </sheetViews>
  <sheetFormatPr defaultColWidth="9" defaultRowHeight="14.25" outlineLevelCol="1"/>
  <cols>
    <col min="2" max="2" width="63.75" customWidth="1"/>
  </cols>
  <sheetData>
    <row r="2" spans="1:2">
      <c r="A2" s="258" t="s">
        <v>0</v>
      </c>
      <c r="B2" s="258"/>
    </row>
    <row r="3" spans="1:2">
      <c r="A3" s="259" t="s">
        <v>1</v>
      </c>
      <c r="B3" s="260" t="s">
        <v>2</v>
      </c>
    </row>
    <row r="4" spans="1:2">
      <c r="A4" s="259" t="s">
        <v>3</v>
      </c>
      <c r="B4" s="260" t="s">
        <v>4</v>
      </c>
    </row>
    <row r="5" spans="1:2">
      <c r="A5" s="259" t="s">
        <v>5</v>
      </c>
      <c r="B5" s="260" t="s">
        <v>6</v>
      </c>
    </row>
    <row r="6" spans="1:2">
      <c r="A6" s="259" t="s">
        <v>7</v>
      </c>
      <c r="B6" s="260" t="s">
        <v>8</v>
      </c>
    </row>
    <row r="7" spans="1:2">
      <c r="A7" s="259" t="s">
        <v>9</v>
      </c>
      <c r="B7" s="260" t="s">
        <v>10</v>
      </c>
    </row>
    <row r="8" spans="1:2">
      <c r="A8" s="259" t="s">
        <v>11</v>
      </c>
      <c r="B8" s="260" t="s">
        <v>12</v>
      </c>
    </row>
    <row r="9" spans="1:2">
      <c r="A9" s="259" t="s">
        <v>13</v>
      </c>
      <c r="B9" s="260" t="s">
        <v>14</v>
      </c>
    </row>
    <row r="10" spans="1:2">
      <c r="A10" s="259" t="s">
        <v>15</v>
      </c>
      <c r="B10" s="260" t="s">
        <v>16</v>
      </c>
    </row>
    <row r="11" spans="1:2">
      <c r="A11" s="259" t="s">
        <v>17</v>
      </c>
      <c r="B11" s="260" t="s">
        <v>18</v>
      </c>
    </row>
    <row r="12" spans="1:2">
      <c r="A12" s="259" t="s">
        <v>19</v>
      </c>
      <c r="B12" s="260" t="s">
        <v>20</v>
      </c>
    </row>
    <row r="13" spans="1:2">
      <c r="A13" s="259" t="s">
        <v>21</v>
      </c>
      <c r="B13" s="260" t="s">
        <v>22</v>
      </c>
    </row>
    <row r="14" spans="1:2">
      <c r="A14" s="259" t="s">
        <v>23</v>
      </c>
      <c r="B14" s="260" t="s">
        <v>24</v>
      </c>
    </row>
    <row r="15" spans="1:2">
      <c r="A15" s="259" t="s">
        <v>25</v>
      </c>
      <c r="B15" s="260" t="s">
        <v>26</v>
      </c>
    </row>
    <row r="16" spans="1:2">
      <c r="A16" s="259" t="s">
        <v>27</v>
      </c>
      <c r="B16" s="260" t="s">
        <v>28</v>
      </c>
    </row>
    <row r="17" spans="1:2">
      <c r="A17" s="259" t="s">
        <v>29</v>
      </c>
      <c r="B17" s="260" t="s">
        <v>30</v>
      </c>
    </row>
    <row r="18" spans="1:2">
      <c r="A18" s="259" t="s">
        <v>31</v>
      </c>
      <c r="B18" s="260" t="s">
        <v>32</v>
      </c>
    </row>
    <row r="19" spans="1:2">
      <c r="A19" s="259" t="s">
        <v>33</v>
      </c>
      <c r="B19" s="260" t="s">
        <v>34</v>
      </c>
    </row>
    <row r="20" spans="1:2">
      <c r="A20" s="259" t="s">
        <v>35</v>
      </c>
      <c r="B20" s="260" t="s">
        <v>36</v>
      </c>
    </row>
    <row r="21" spans="1:2">
      <c r="A21" s="259" t="s">
        <v>37</v>
      </c>
      <c r="B21" s="260" t="s">
        <v>38</v>
      </c>
    </row>
    <row r="22" spans="1:2">
      <c r="A22" s="259" t="s">
        <v>39</v>
      </c>
      <c r="B22" s="260" t="s">
        <v>40</v>
      </c>
    </row>
    <row r="23" spans="1:2">
      <c r="A23" s="259" t="s">
        <v>41</v>
      </c>
      <c r="B23" s="260" t="s">
        <v>42</v>
      </c>
    </row>
    <row r="24" spans="1:2">
      <c r="A24" s="259" t="s">
        <v>43</v>
      </c>
      <c r="B24" s="260" t="s">
        <v>44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G42"/>
  <sheetViews>
    <sheetView workbookViewId="0">
      <selection activeCell="C22" sqref="C22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75" customWidth="1"/>
  </cols>
  <sheetData>
    <row r="1" ht="18" customHeight="1" spans="1:2">
      <c r="A1" s="206" t="s">
        <v>45</v>
      </c>
      <c r="B1" s="207"/>
    </row>
    <row r="2" ht="20.25" spans="1:4">
      <c r="A2" s="209" t="s">
        <v>46</v>
      </c>
      <c r="B2" s="209"/>
      <c r="C2" s="209"/>
      <c r="D2" s="232"/>
    </row>
    <row r="3" spans="1:4">
      <c r="A3" s="233"/>
      <c r="B3" s="207"/>
      <c r="D3" s="234" t="s">
        <v>47</v>
      </c>
    </row>
    <row r="4" ht="44.45" customHeight="1" spans="1:4">
      <c r="A4" s="235" t="s">
        <v>48</v>
      </c>
      <c r="B4" s="116" t="s">
        <v>49</v>
      </c>
      <c r="C4" s="132" t="s">
        <v>50</v>
      </c>
      <c r="D4" s="82" t="s">
        <v>51</v>
      </c>
    </row>
    <row r="5" spans="1:4">
      <c r="A5" s="236" t="s">
        <v>52</v>
      </c>
      <c r="B5" s="237">
        <f>SUM(B6:B15)</f>
        <v>289600</v>
      </c>
      <c r="C5" s="237">
        <f>SUM(C6:C15)</f>
        <v>281624</v>
      </c>
      <c r="D5" s="238">
        <f t="shared" ref="D5:D8" si="0">B5/C5</f>
        <v>1.0283</v>
      </c>
    </row>
    <row r="6" spans="1:4">
      <c r="A6" s="239" t="s">
        <v>53</v>
      </c>
      <c r="B6" s="240">
        <v>97250</v>
      </c>
      <c r="C6" s="241">
        <v>87510</v>
      </c>
      <c r="D6" s="238">
        <f t="shared" si="0"/>
        <v>1.1113</v>
      </c>
    </row>
    <row r="7" spans="1:4">
      <c r="A7" s="239" t="s">
        <v>54</v>
      </c>
      <c r="B7" s="240">
        <v>50</v>
      </c>
      <c r="C7" s="242" t="s">
        <v>55</v>
      </c>
      <c r="D7" s="238"/>
    </row>
    <row r="8" spans="1:4">
      <c r="A8" s="239" t="s">
        <v>56</v>
      </c>
      <c r="B8" s="240">
        <v>96000</v>
      </c>
      <c r="C8" s="241">
        <v>93660</v>
      </c>
      <c r="D8" s="238">
        <f t="shared" si="0"/>
        <v>1.025</v>
      </c>
    </row>
    <row r="9" spans="1:7">
      <c r="A9" s="239" t="s">
        <v>57</v>
      </c>
      <c r="B9" s="240">
        <v>100</v>
      </c>
      <c r="C9" s="241">
        <v>260</v>
      </c>
      <c r="D9" s="238"/>
      <c r="G9" s="120"/>
    </row>
    <row r="10" spans="1:4">
      <c r="A10" s="239" t="s">
        <v>58</v>
      </c>
      <c r="B10" s="240">
        <v>15600</v>
      </c>
      <c r="C10" s="241">
        <v>15000</v>
      </c>
      <c r="D10" s="238"/>
    </row>
    <row r="11" spans="1:4">
      <c r="A11" s="239" t="s">
        <v>59</v>
      </c>
      <c r="B11" s="240">
        <v>40770</v>
      </c>
      <c r="C11" s="241">
        <v>39000</v>
      </c>
      <c r="D11" s="238">
        <f>B11/C11</f>
        <v>1.0454</v>
      </c>
    </row>
    <row r="12" spans="1:4">
      <c r="A12" s="239" t="s">
        <v>60</v>
      </c>
      <c r="B12" s="240">
        <v>16150</v>
      </c>
      <c r="C12" s="241">
        <v>14710</v>
      </c>
      <c r="D12" s="238">
        <f>B12/C12</f>
        <v>1.0979</v>
      </c>
    </row>
    <row r="13" spans="1:4">
      <c r="A13" s="239" t="s">
        <v>61</v>
      </c>
      <c r="B13" s="240">
        <v>6600</v>
      </c>
      <c r="C13" s="241">
        <v>6830</v>
      </c>
      <c r="D13" s="238">
        <f>B13/C13</f>
        <v>0.9663</v>
      </c>
    </row>
    <row r="14" spans="1:4">
      <c r="A14" s="239" t="s">
        <v>62</v>
      </c>
      <c r="B14" s="240">
        <v>17000</v>
      </c>
      <c r="C14" s="241">
        <v>24574</v>
      </c>
      <c r="D14" s="238">
        <f>B14/C14</f>
        <v>0.6918</v>
      </c>
    </row>
    <row r="15" spans="1:4">
      <c r="A15" s="239" t="s">
        <v>63</v>
      </c>
      <c r="B15" s="240">
        <v>80</v>
      </c>
      <c r="C15" s="241">
        <v>80</v>
      </c>
      <c r="D15" s="238">
        <f>B15/C15</f>
        <v>1</v>
      </c>
    </row>
    <row r="16" spans="1:4">
      <c r="A16" s="236" t="s">
        <v>64</v>
      </c>
      <c r="B16" s="237">
        <f>SUM(B17:B22)</f>
        <v>70000</v>
      </c>
      <c r="C16" s="237">
        <f>SUM(C17:C22)</f>
        <v>68376</v>
      </c>
      <c r="D16" s="238">
        <f t="shared" ref="D16:D21" si="1">B16/C16</f>
        <v>1.0238</v>
      </c>
    </row>
    <row r="17" spans="1:4">
      <c r="A17" s="239" t="s">
        <v>65</v>
      </c>
      <c r="B17" s="240">
        <v>6150</v>
      </c>
      <c r="C17" s="241">
        <v>5900</v>
      </c>
      <c r="D17" s="238">
        <f t="shared" si="1"/>
        <v>1.0424</v>
      </c>
    </row>
    <row r="18" spans="1:4">
      <c r="A18" s="239" t="s">
        <v>66</v>
      </c>
      <c r="B18" s="240">
        <v>2200</v>
      </c>
      <c r="C18" s="241">
        <v>2500</v>
      </c>
      <c r="D18" s="238">
        <f t="shared" si="1"/>
        <v>0.88</v>
      </c>
    </row>
    <row r="19" spans="1:4">
      <c r="A19" s="239" t="s">
        <v>67</v>
      </c>
      <c r="B19" s="240">
        <v>1000</v>
      </c>
      <c r="C19" s="241">
        <v>920</v>
      </c>
      <c r="D19" s="238">
        <f t="shared" si="1"/>
        <v>1.087</v>
      </c>
    </row>
    <row r="20" spans="1:4">
      <c r="A20" s="239" t="s">
        <v>68</v>
      </c>
      <c r="B20" s="240">
        <v>28500</v>
      </c>
      <c r="C20" s="241">
        <v>28696</v>
      </c>
      <c r="D20" s="238">
        <f t="shared" si="1"/>
        <v>0.9932</v>
      </c>
    </row>
    <row r="21" spans="1:4">
      <c r="A21" s="239" t="s">
        <v>69</v>
      </c>
      <c r="B21" s="240">
        <v>31250</v>
      </c>
      <c r="C21" s="241">
        <v>30000</v>
      </c>
      <c r="D21" s="238">
        <f t="shared" si="1"/>
        <v>1.0417</v>
      </c>
    </row>
    <row r="22" spans="1:4">
      <c r="A22" s="239" t="s">
        <v>70</v>
      </c>
      <c r="B22" s="240">
        <v>900</v>
      </c>
      <c r="C22" s="241">
        <v>360</v>
      </c>
      <c r="D22" s="238"/>
    </row>
    <row r="23" spans="1:4">
      <c r="A23" s="243" t="s">
        <v>71</v>
      </c>
      <c r="B23" s="237">
        <f>B5+B16</f>
        <v>359600</v>
      </c>
      <c r="C23" s="237">
        <f>C5+C16</f>
        <v>350000</v>
      </c>
      <c r="D23" s="238">
        <f>B23/C23</f>
        <v>1.0274</v>
      </c>
    </row>
    <row r="24" spans="1:4">
      <c r="A24" s="244" t="s">
        <v>72</v>
      </c>
      <c r="B24" s="237"/>
      <c r="C24" s="226"/>
      <c r="D24" s="238"/>
    </row>
    <row r="25" spans="1:4">
      <c r="A25" s="244" t="s">
        <v>73</v>
      </c>
      <c r="B25" s="237">
        <f>B26+B30+B31+B32+B33+B34+B35</f>
        <v>21100</v>
      </c>
      <c r="C25" s="237">
        <f>C26+C30+C31+C32+C33+C34+C35</f>
        <v>18900</v>
      </c>
      <c r="D25" s="238">
        <f>B25/C25</f>
        <v>1.1164</v>
      </c>
    </row>
    <row r="26" spans="1:4">
      <c r="A26" s="245" t="s">
        <v>74</v>
      </c>
      <c r="B26" s="237">
        <v>11100</v>
      </c>
      <c r="C26" s="226">
        <v>11100</v>
      </c>
      <c r="D26" s="238">
        <f>B26/C26</f>
        <v>1</v>
      </c>
    </row>
    <row r="27" spans="1:4">
      <c r="A27" s="246" t="s">
        <v>75</v>
      </c>
      <c r="B27" s="237"/>
      <c r="C27" s="247"/>
      <c r="D27" s="238"/>
    </row>
    <row r="28" spans="1:4">
      <c r="A28" s="246" t="s">
        <v>76</v>
      </c>
      <c r="B28" s="237"/>
      <c r="C28" s="226"/>
      <c r="D28" s="238"/>
    </row>
    <row r="29" spans="1:4">
      <c r="A29" s="246" t="s">
        <v>77</v>
      </c>
      <c r="B29" s="237"/>
      <c r="C29" s="226"/>
      <c r="D29" s="238"/>
    </row>
    <row r="30" spans="1:4">
      <c r="A30" s="248" t="s">
        <v>78</v>
      </c>
      <c r="B30" s="237"/>
      <c r="C30" s="226"/>
      <c r="D30" s="238"/>
    </row>
    <row r="31" spans="1:4">
      <c r="A31" s="249" t="s">
        <v>79</v>
      </c>
      <c r="B31" s="237"/>
      <c r="C31" s="226"/>
      <c r="D31" s="238"/>
    </row>
    <row r="32" spans="1:4">
      <c r="A32" s="249" t="s">
        <v>80</v>
      </c>
      <c r="B32" s="237"/>
      <c r="C32" s="226"/>
      <c r="D32" s="238"/>
    </row>
    <row r="33" spans="1:4">
      <c r="A33" s="245" t="s">
        <v>81</v>
      </c>
      <c r="B33" s="237">
        <v>10000</v>
      </c>
      <c r="C33" s="226">
        <v>7800</v>
      </c>
      <c r="D33" s="238">
        <f>B33/C33</f>
        <v>1.2821</v>
      </c>
    </row>
    <row r="34" spans="1:4">
      <c r="A34" s="250" t="s">
        <v>82</v>
      </c>
      <c r="B34" s="237"/>
      <c r="C34" s="226"/>
      <c r="D34" s="238"/>
    </row>
    <row r="35" spans="1:4">
      <c r="A35" s="249" t="s">
        <v>83</v>
      </c>
      <c r="B35" s="237"/>
      <c r="C35" s="226"/>
      <c r="D35" s="238"/>
    </row>
    <row r="36" spans="1:4">
      <c r="A36" s="243" t="s">
        <v>84</v>
      </c>
      <c r="B36" s="237">
        <f>B23+B24+B25</f>
        <v>380700</v>
      </c>
      <c r="C36" s="237">
        <f>C23+C24+C25</f>
        <v>368900</v>
      </c>
      <c r="D36" s="238">
        <f>B36/C36</f>
        <v>1.032</v>
      </c>
    </row>
    <row r="37" spans="1:2">
      <c r="A37" s="251"/>
      <c r="B37" s="207"/>
    </row>
    <row r="38" spans="1:2">
      <c r="A38" s="251"/>
      <c r="B38" s="207"/>
    </row>
    <row r="39" spans="1:2">
      <c r="A39" s="251"/>
      <c r="B39" s="207"/>
    </row>
    <row r="40" spans="1:2">
      <c r="A40" s="207"/>
      <c r="B40" s="207"/>
    </row>
    <row r="41" spans="1:2">
      <c r="A41" s="207"/>
      <c r="B41" s="207"/>
    </row>
    <row r="42" spans="1:2">
      <c r="A42" s="207"/>
      <c r="B42" s="20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G45"/>
  <sheetViews>
    <sheetView workbookViewId="0">
      <selection activeCell="C42" sqref="C42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75" customWidth="1"/>
  </cols>
  <sheetData>
    <row r="1" ht="18" customHeight="1" spans="1:2">
      <c r="A1" s="206" t="s">
        <v>85</v>
      </c>
      <c r="B1" s="207"/>
    </row>
    <row r="2" ht="20.25" spans="1:4">
      <c r="A2" s="209" t="s">
        <v>86</v>
      </c>
      <c r="B2" s="209"/>
      <c r="C2" s="209"/>
      <c r="D2" s="232"/>
    </row>
    <row r="3" spans="1:4">
      <c r="A3" s="233"/>
      <c r="B3" s="207"/>
      <c r="D3" s="234" t="s">
        <v>47</v>
      </c>
    </row>
    <row r="4" ht="42.6" customHeight="1" spans="1:4">
      <c r="A4" s="5" t="s">
        <v>87</v>
      </c>
      <c r="B4" s="5" t="s">
        <v>49</v>
      </c>
      <c r="C4" s="132" t="s">
        <v>50</v>
      </c>
      <c r="D4" s="82" t="s">
        <v>51</v>
      </c>
    </row>
    <row r="5" spans="1:4">
      <c r="A5" s="8" t="s">
        <v>88</v>
      </c>
      <c r="B5" s="241">
        <v>42889</v>
      </c>
      <c r="C5" s="252">
        <v>36680</v>
      </c>
      <c r="D5" s="253">
        <f t="shared" ref="D5:D16" si="0">B5/C5</f>
        <v>1.1693</v>
      </c>
    </row>
    <row r="6" spans="1:4">
      <c r="A6" s="8" t="s">
        <v>89</v>
      </c>
      <c r="B6" s="254"/>
      <c r="C6" s="252"/>
      <c r="D6" s="253"/>
    </row>
    <row r="7" spans="1:4">
      <c r="A7" s="8" t="s">
        <v>90</v>
      </c>
      <c r="B7" s="241">
        <v>449</v>
      </c>
      <c r="C7" s="252">
        <v>436</v>
      </c>
      <c r="D7" s="253">
        <f t="shared" si="0"/>
        <v>1.0298</v>
      </c>
    </row>
    <row r="8" spans="1:4">
      <c r="A8" s="8" t="s">
        <v>91</v>
      </c>
      <c r="B8" s="241">
        <v>5188</v>
      </c>
      <c r="C8" s="252">
        <v>6518</v>
      </c>
      <c r="D8" s="253">
        <f t="shared" si="0"/>
        <v>0.7959</v>
      </c>
    </row>
    <row r="9" spans="1:7">
      <c r="A9" s="8" t="s">
        <v>92</v>
      </c>
      <c r="B9" s="241">
        <v>89951</v>
      </c>
      <c r="C9" s="252">
        <v>106140</v>
      </c>
      <c r="D9" s="253">
        <f t="shared" si="0"/>
        <v>0.8475</v>
      </c>
      <c r="G9" s="120"/>
    </row>
    <row r="10" spans="1:4">
      <c r="A10" s="8" t="s">
        <v>93</v>
      </c>
      <c r="B10" s="241">
        <v>2902</v>
      </c>
      <c r="C10" s="252">
        <v>6665</v>
      </c>
      <c r="D10" s="253">
        <f t="shared" si="0"/>
        <v>0.4354</v>
      </c>
    </row>
    <row r="11" spans="1:4">
      <c r="A11" s="8" t="s">
        <v>94</v>
      </c>
      <c r="B11" s="241">
        <v>5014</v>
      </c>
      <c r="C11" s="252">
        <v>4366</v>
      </c>
      <c r="D11" s="253">
        <f t="shared" si="0"/>
        <v>1.1484</v>
      </c>
    </row>
    <row r="12" spans="1:4">
      <c r="A12" s="8" t="s">
        <v>95</v>
      </c>
      <c r="B12" s="241">
        <v>39440</v>
      </c>
      <c r="C12" s="252">
        <v>35800</v>
      </c>
      <c r="D12" s="253">
        <f t="shared" si="0"/>
        <v>1.1017</v>
      </c>
    </row>
    <row r="13" spans="1:4">
      <c r="A13" s="8" t="s">
        <v>96</v>
      </c>
      <c r="B13" s="241">
        <v>14760</v>
      </c>
      <c r="C13" s="252">
        <v>16799</v>
      </c>
      <c r="D13" s="253">
        <f t="shared" si="0"/>
        <v>0.8786</v>
      </c>
    </row>
    <row r="14" spans="1:4">
      <c r="A14" s="8" t="s">
        <v>97</v>
      </c>
      <c r="B14" s="241">
        <v>1128</v>
      </c>
      <c r="C14" s="252">
        <v>2942</v>
      </c>
      <c r="D14" s="253">
        <f t="shared" si="0"/>
        <v>0.3834</v>
      </c>
    </row>
    <row r="15" spans="1:4">
      <c r="A15" s="8" t="s">
        <v>98</v>
      </c>
      <c r="B15" s="241">
        <v>32547</v>
      </c>
      <c r="C15" s="252">
        <v>53781</v>
      </c>
      <c r="D15" s="253">
        <f t="shared" si="0"/>
        <v>0.6052</v>
      </c>
    </row>
    <row r="16" spans="1:4">
      <c r="A16" s="8" t="s">
        <v>99</v>
      </c>
      <c r="B16" s="241">
        <v>4260</v>
      </c>
      <c r="C16" s="252">
        <v>2653</v>
      </c>
      <c r="D16" s="253">
        <f t="shared" si="0"/>
        <v>1.6057</v>
      </c>
    </row>
    <row r="17" spans="1:4">
      <c r="A17" s="8" t="s">
        <v>100</v>
      </c>
      <c r="B17" s="254"/>
      <c r="C17" s="252"/>
      <c r="D17" s="253"/>
    </row>
    <row r="18" spans="1:4">
      <c r="A18" s="8" t="s">
        <v>101</v>
      </c>
      <c r="B18" s="241">
        <v>995</v>
      </c>
      <c r="C18" s="252">
        <v>12449</v>
      </c>
      <c r="D18" s="253">
        <f t="shared" ref="D18:D23" si="1">B18/C18</f>
        <v>0.0799</v>
      </c>
    </row>
    <row r="19" spans="1:4">
      <c r="A19" s="8" t="s">
        <v>102</v>
      </c>
      <c r="B19" s="241">
        <v>81</v>
      </c>
      <c r="C19" s="252">
        <v>1736</v>
      </c>
      <c r="D19" s="253">
        <f t="shared" si="1"/>
        <v>0.0467</v>
      </c>
    </row>
    <row r="20" spans="1:4">
      <c r="A20" s="8" t="s">
        <v>103</v>
      </c>
      <c r="B20" s="254"/>
      <c r="C20" s="252"/>
      <c r="D20" s="253"/>
    </row>
    <row r="21" spans="1:4">
      <c r="A21" s="8" t="s">
        <v>104</v>
      </c>
      <c r="B21" s="254"/>
      <c r="C21" s="252"/>
      <c r="D21" s="253"/>
    </row>
    <row r="22" spans="1:4">
      <c r="A22" s="8" t="s">
        <v>105</v>
      </c>
      <c r="B22" s="254"/>
      <c r="C22" s="252"/>
      <c r="D22" s="253"/>
    </row>
    <row r="23" spans="1:4">
      <c r="A23" s="8" t="s">
        <v>106</v>
      </c>
      <c r="B23" s="241">
        <v>300</v>
      </c>
      <c r="C23" s="252">
        <v>300</v>
      </c>
      <c r="D23" s="253">
        <f t="shared" si="1"/>
        <v>1</v>
      </c>
    </row>
    <row r="24" spans="1:4">
      <c r="A24" s="8" t="s">
        <v>107</v>
      </c>
      <c r="B24" s="254">
        <v>576</v>
      </c>
      <c r="C24" s="252"/>
      <c r="D24" s="253"/>
    </row>
    <row r="25" spans="1:4">
      <c r="A25" s="8" t="s">
        <v>108</v>
      </c>
      <c r="B25" s="241">
        <v>2500</v>
      </c>
      <c r="C25" s="252">
        <v>3500</v>
      </c>
      <c r="D25" s="253">
        <f t="shared" ref="D25:D29" si="2">B25/C25</f>
        <v>0.7143</v>
      </c>
    </row>
    <row r="26" spans="1:4">
      <c r="A26" s="8" t="s">
        <v>109</v>
      </c>
      <c r="B26" s="241">
        <v>6820</v>
      </c>
      <c r="C26" s="252">
        <v>8135</v>
      </c>
      <c r="D26" s="253">
        <f t="shared" si="2"/>
        <v>0.8384</v>
      </c>
    </row>
    <row r="27" spans="1:4">
      <c r="A27" s="8" t="s">
        <v>110</v>
      </c>
      <c r="B27" s="254"/>
      <c r="C27" s="252"/>
      <c r="D27" s="253"/>
    </row>
    <row r="28" spans="1:4">
      <c r="A28" s="8" t="s">
        <v>111</v>
      </c>
      <c r="B28" s="254"/>
      <c r="C28" s="252"/>
      <c r="D28" s="253"/>
    </row>
    <row r="29" ht="16.15" customHeight="1" spans="1:4">
      <c r="A29" s="231" t="s">
        <v>112</v>
      </c>
      <c r="B29" s="252">
        <f>SUM(B5:B28)</f>
        <v>249800</v>
      </c>
      <c r="C29" s="252">
        <f>SUM(C5:C28)</f>
        <v>298900</v>
      </c>
      <c r="D29" s="253">
        <f t="shared" si="2"/>
        <v>0.8357</v>
      </c>
    </row>
    <row r="30" ht="15" customHeight="1" spans="1:4">
      <c r="A30" s="220" t="s">
        <v>113</v>
      </c>
      <c r="B30" s="254"/>
      <c r="C30" s="255"/>
      <c r="D30" s="253"/>
    </row>
    <row r="31" ht="15" customHeight="1" spans="1:4">
      <c r="A31" s="220" t="s">
        <v>114</v>
      </c>
      <c r="B31" s="254">
        <f>B32+B33+B34+B35+B36+B37+B38+B39+B40+B41+B42+B43+B44</f>
        <v>130900</v>
      </c>
      <c r="C31" s="254">
        <f>C32+C33+C34+C35+C36+C37+C38+C39+C40+C41+C42+C43+C44</f>
        <v>162900</v>
      </c>
      <c r="D31" s="253">
        <f>B31/C31</f>
        <v>0.8036</v>
      </c>
    </row>
    <row r="32" ht="15" customHeight="1" spans="1:4">
      <c r="A32" s="224" t="s">
        <v>115</v>
      </c>
      <c r="B32" s="254"/>
      <c r="C32" s="254"/>
      <c r="D32" s="253"/>
    </row>
    <row r="33" ht="15" customHeight="1" spans="1:4">
      <c r="A33" s="224" t="s">
        <v>116</v>
      </c>
      <c r="B33" s="254"/>
      <c r="C33" s="254"/>
      <c r="D33" s="253"/>
    </row>
    <row r="34" ht="15" customHeight="1" spans="1:4">
      <c r="A34" s="225" t="s">
        <v>117</v>
      </c>
      <c r="B34" s="254"/>
      <c r="C34" s="254"/>
      <c r="D34" s="253"/>
    </row>
    <row r="35" ht="15.6" customHeight="1" spans="1:4">
      <c r="A35" s="225" t="s">
        <v>118</v>
      </c>
      <c r="B35" s="254"/>
      <c r="C35" s="254"/>
      <c r="D35" s="253"/>
    </row>
    <row r="36" spans="1:4">
      <c r="A36" s="224" t="s">
        <v>119</v>
      </c>
      <c r="B36" s="254">
        <v>130900</v>
      </c>
      <c r="C36" s="226">
        <v>162900</v>
      </c>
      <c r="D36" s="253">
        <f>B36/C36</f>
        <v>0.8036</v>
      </c>
    </row>
    <row r="37" spans="1:4">
      <c r="A37" s="227" t="s">
        <v>120</v>
      </c>
      <c r="B37" s="254"/>
      <c r="C37" s="256"/>
      <c r="D37" s="257"/>
    </row>
    <row r="38" spans="1:4">
      <c r="A38" s="225" t="s">
        <v>121</v>
      </c>
      <c r="B38" s="254"/>
      <c r="C38" s="256"/>
      <c r="D38" s="257"/>
    </row>
    <row r="39" spans="1:4">
      <c r="A39" s="228" t="s">
        <v>122</v>
      </c>
      <c r="B39" s="254"/>
      <c r="C39" s="226"/>
      <c r="D39" s="257"/>
    </row>
    <row r="40" spans="1:4">
      <c r="A40" s="229" t="s">
        <v>123</v>
      </c>
      <c r="B40" s="254"/>
      <c r="C40" s="256"/>
      <c r="D40" s="257"/>
    </row>
    <row r="41" spans="1:4">
      <c r="A41" s="229" t="s">
        <v>124</v>
      </c>
      <c r="B41" s="254"/>
      <c r="C41" s="256"/>
      <c r="D41" s="257"/>
    </row>
    <row r="42" spans="1:4">
      <c r="A42" s="229" t="s">
        <v>125</v>
      </c>
      <c r="B42" s="254"/>
      <c r="C42" s="226"/>
      <c r="D42" s="257"/>
    </row>
    <row r="43" spans="1:4">
      <c r="A43" s="230" t="s">
        <v>126</v>
      </c>
      <c r="B43" s="254"/>
      <c r="C43" s="226"/>
      <c r="D43" s="257"/>
    </row>
    <row r="44" spans="1:4">
      <c r="A44" s="9" t="s">
        <v>127</v>
      </c>
      <c r="B44" s="254"/>
      <c r="C44" s="256"/>
      <c r="D44" s="257"/>
    </row>
    <row r="45" spans="1:4">
      <c r="A45" s="231" t="s">
        <v>128</v>
      </c>
      <c r="B45" s="254">
        <f>B29+B30+B31</f>
        <v>380700</v>
      </c>
      <c r="C45" s="254">
        <f>C29+C30+C31</f>
        <v>461800</v>
      </c>
      <c r="D45" s="253">
        <f>B45/C45</f>
        <v>0.8244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G42"/>
  <sheetViews>
    <sheetView workbookViewId="0">
      <selection activeCell="D5" sqref="D5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75" customWidth="1"/>
  </cols>
  <sheetData>
    <row r="1" ht="18" customHeight="1" spans="1:2">
      <c r="A1" s="206" t="s">
        <v>45</v>
      </c>
      <c r="B1" s="207"/>
    </row>
    <row r="2" ht="20.25" spans="1:4">
      <c r="A2" s="209" t="s">
        <v>129</v>
      </c>
      <c r="B2" s="209"/>
      <c r="C2" s="209"/>
      <c r="D2" s="232"/>
    </row>
    <row r="3" spans="1:4">
      <c r="A3" s="233"/>
      <c r="B3" s="207"/>
      <c r="D3" s="234" t="s">
        <v>47</v>
      </c>
    </row>
    <row r="4" ht="44.45" customHeight="1" spans="1:4">
      <c r="A4" s="235" t="s">
        <v>48</v>
      </c>
      <c r="B4" s="116" t="s">
        <v>49</v>
      </c>
      <c r="C4" s="132" t="s">
        <v>50</v>
      </c>
      <c r="D4" s="82" t="s">
        <v>51</v>
      </c>
    </row>
    <row r="5" spans="1:4">
      <c r="A5" s="236" t="s">
        <v>52</v>
      </c>
      <c r="B5" s="237">
        <f>SUM(B6:B15)</f>
        <v>240200</v>
      </c>
      <c r="C5" s="237">
        <f>SUM(C6:C15)</f>
        <v>234624</v>
      </c>
      <c r="D5" s="238">
        <f t="shared" ref="D5:D8" si="0">B5/C5</f>
        <v>1.0238</v>
      </c>
    </row>
    <row r="6" spans="1:4">
      <c r="A6" s="239" t="s">
        <v>53</v>
      </c>
      <c r="B6" s="240">
        <v>83260</v>
      </c>
      <c r="C6" s="241">
        <v>76000</v>
      </c>
      <c r="D6" s="238">
        <f t="shared" si="0"/>
        <v>1.0955</v>
      </c>
    </row>
    <row r="7" spans="1:4">
      <c r="A7" s="239" t="s">
        <v>54</v>
      </c>
      <c r="B7" s="240">
        <v>40</v>
      </c>
      <c r="C7" s="242" t="s">
        <v>55</v>
      </c>
      <c r="D7" s="238"/>
    </row>
    <row r="8" spans="1:4">
      <c r="A8" s="239" t="s">
        <v>56</v>
      </c>
      <c r="B8" s="240">
        <v>89000</v>
      </c>
      <c r="C8" s="241">
        <v>86000</v>
      </c>
      <c r="D8" s="238">
        <f t="shared" si="0"/>
        <v>1.0349</v>
      </c>
    </row>
    <row r="9" spans="1:7">
      <c r="A9" s="239" t="s">
        <v>57</v>
      </c>
      <c r="B9" s="240">
        <v>100</v>
      </c>
      <c r="C9" s="241">
        <v>250</v>
      </c>
      <c r="D9" s="238"/>
      <c r="G9" s="120"/>
    </row>
    <row r="10" spans="1:4">
      <c r="A10" s="239" t="s">
        <v>58</v>
      </c>
      <c r="B10" s="240">
        <v>10122</v>
      </c>
      <c r="C10" s="241">
        <v>10000</v>
      </c>
      <c r="D10" s="238"/>
    </row>
    <row r="11" spans="1:4">
      <c r="A11" s="239" t="s">
        <v>59</v>
      </c>
      <c r="B11" s="240">
        <v>34500</v>
      </c>
      <c r="C11" s="241">
        <v>34570</v>
      </c>
      <c r="D11" s="238">
        <f t="shared" ref="D11:D21" si="1">B11/C11</f>
        <v>0.998</v>
      </c>
    </row>
    <row r="12" spans="1:4">
      <c r="A12" s="239" t="s">
        <v>60</v>
      </c>
      <c r="B12" s="240">
        <v>12700</v>
      </c>
      <c r="C12" s="241">
        <v>14000</v>
      </c>
      <c r="D12" s="238">
        <f t="shared" si="1"/>
        <v>0.9071</v>
      </c>
    </row>
    <row r="13" spans="1:4">
      <c r="A13" s="239" t="s">
        <v>61</v>
      </c>
      <c r="B13" s="240">
        <v>4300</v>
      </c>
      <c r="C13" s="241">
        <v>4726</v>
      </c>
      <c r="D13" s="238">
        <f t="shared" si="1"/>
        <v>0.9099</v>
      </c>
    </row>
    <row r="14" spans="1:4">
      <c r="A14" s="239" t="s">
        <v>62</v>
      </c>
      <c r="B14" s="240">
        <v>6100</v>
      </c>
      <c r="C14" s="241">
        <v>9000</v>
      </c>
      <c r="D14" s="238">
        <f t="shared" si="1"/>
        <v>0.6778</v>
      </c>
    </row>
    <row r="15" spans="1:4">
      <c r="A15" s="239" t="s">
        <v>63</v>
      </c>
      <c r="B15" s="240">
        <v>78</v>
      </c>
      <c r="C15" s="241">
        <v>78</v>
      </c>
      <c r="D15" s="238">
        <f t="shared" si="1"/>
        <v>1</v>
      </c>
    </row>
    <row r="16" spans="1:4">
      <c r="A16" s="236" t="s">
        <v>64</v>
      </c>
      <c r="B16" s="237">
        <f>SUM(B17:B22)</f>
        <v>61500</v>
      </c>
      <c r="C16" s="237">
        <f>SUM(C17:C22)</f>
        <v>60376</v>
      </c>
      <c r="D16" s="238">
        <f t="shared" si="1"/>
        <v>1.0186</v>
      </c>
    </row>
    <row r="17" spans="1:4">
      <c r="A17" s="239" t="s">
        <v>65</v>
      </c>
      <c r="B17" s="240">
        <v>4200</v>
      </c>
      <c r="C17" s="241">
        <v>4000</v>
      </c>
      <c r="D17" s="238">
        <f t="shared" si="1"/>
        <v>1.05</v>
      </c>
    </row>
    <row r="18" spans="1:4">
      <c r="A18" s="239" t="s">
        <v>66</v>
      </c>
      <c r="B18" s="240">
        <v>2200</v>
      </c>
      <c r="C18" s="241">
        <v>2300</v>
      </c>
      <c r="D18" s="238">
        <f t="shared" si="1"/>
        <v>0.9565</v>
      </c>
    </row>
    <row r="19" spans="1:4">
      <c r="A19" s="239" t="s">
        <v>67</v>
      </c>
      <c r="B19" s="240">
        <v>980</v>
      </c>
      <c r="C19" s="241">
        <v>880</v>
      </c>
      <c r="D19" s="238">
        <f t="shared" si="1"/>
        <v>1.1136</v>
      </c>
    </row>
    <row r="20" spans="1:4">
      <c r="A20" s="239" t="s">
        <v>68</v>
      </c>
      <c r="B20" s="240">
        <v>25240</v>
      </c>
      <c r="C20" s="241">
        <v>25100</v>
      </c>
      <c r="D20" s="238">
        <f t="shared" si="1"/>
        <v>1.0056</v>
      </c>
    </row>
    <row r="21" spans="1:4">
      <c r="A21" s="239" t="s">
        <v>69</v>
      </c>
      <c r="B21" s="240">
        <v>28000</v>
      </c>
      <c r="C21" s="241">
        <v>27736</v>
      </c>
      <c r="D21" s="238">
        <f t="shared" si="1"/>
        <v>1.0095</v>
      </c>
    </row>
    <row r="22" spans="1:4">
      <c r="A22" s="239" t="s">
        <v>70</v>
      </c>
      <c r="B22" s="240">
        <v>880</v>
      </c>
      <c r="C22" s="241">
        <v>360</v>
      </c>
      <c r="D22" s="238"/>
    </row>
    <row r="23" spans="1:4">
      <c r="A23" s="243" t="s">
        <v>71</v>
      </c>
      <c r="B23" s="237">
        <f>B5+B16</f>
        <v>301700</v>
      </c>
      <c r="C23" s="237">
        <f>C5+C16</f>
        <v>295000</v>
      </c>
      <c r="D23" s="238">
        <f t="shared" ref="D23:D26" si="2">B23/C23</f>
        <v>1.0227</v>
      </c>
    </row>
    <row r="24" spans="1:4">
      <c r="A24" s="244" t="s">
        <v>72</v>
      </c>
      <c r="B24" s="237"/>
      <c r="C24" s="226"/>
      <c r="D24" s="238"/>
    </row>
    <row r="25" spans="1:4">
      <c r="A25" s="244" t="s">
        <v>73</v>
      </c>
      <c r="B25" s="237">
        <f>B26+B30+B31+B32+B33+B34+B35</f>
        <v>21100</v>
      </c>
      <c r="C25" s="237">
        <f>C26+C30+C31+C32+C33+C34+C35</f>
        <v>18900</v>
      </c>
      <c r="D25" s="238">
        <f t="shared" si="2"/>
        <v>1.1164</v>
      </c>
    </row>
    <row r="26" spans="1:4">
      <c r="A26" s="245" t="s">
        <v>74</v>
      </c>
      <c r="B26" s="237">
        <v>11100</v>
      </c>
      <c r="C26" s="226">
        <v>11100</v>
      </c>
      <c r="D26" s="238">
        <f t="shared" si="2"/>
        <v>1</v>
      </c>
    </row>
    <row r="27" spans="1:4">
      <c r="A27" s="246" t="s">
        <v>75</v>
      </c>
      <c r="B27" s="237"/>
      <c r="C27" s="247"/>
      <c r="D27" s="238"/>
    </row>
    <row r="28" spans="1:4">
      <c r="A28" s="246" t="s">
        <v>76</v>
      </c>
      <c r="B28" s="237"/>
      <c r="C28" s="226"/>
      <c r="D28" s="238"/>
    </row>
    <row r="29" spans="1:4">
      <c r="A29" s="246" t="s">
        <v>77</v>
      </c>
      <c r="B29" s="237"/>
      <c r="C29" s="226"/>
      <c r="D29" s="238"/>
    </row>
    <row r="30" spans="1:4">
      <c r="A30" s="248" t="s">
        <v>78</v>
      </c>
      <c r="B30" s="237"/>
      <c r="C30" s="226"/>
      <c r="D30" s="238"/>
    </row>
    <row r="31" spans="1:4">
      <c r="A31" s="249" t="s">
        <v>79</v>
      </c>
      <c r="B31" s="237"/>
      <c r="C31" s="226"/>
      <c r="D31" s="238"/>
    </row>
    <row r="32" spans="1:4">
      <c r="A32" s="249" t="s">
        <v>80</v>
      </c>
      <c r="B32" s="237"/>
      <c r="C32" s="226"/>
      <c r="D32" s="238"/>
    </row>
    <row r="33" spans="1:4">
      <c r="A33" s="245" t="s">
        <v>81</v>
      </c>
      <c r="B33" s="237">
        <v>10000</v>
      </c>
      <c r="C33" s="226">
        <v>7800</v>
      </c>
      <c r="D33" s="238">
        <f>B33/C33</f>
        <v>1.2821</v>
      </c>
    </row>
    <row r="34" spans="1:4">
      <c r="A34" s="250" t="s">
        <v>82</v>
      </c>
      <c r="B34" s="237"/>
      <c r="C34" s="226"/>
      <c r="D34" s="238"/>
    </row>
    <row r="35" spans="1:4">
      <c r="A35" s="249" t="s">
        <v>83</v>
      </c>
      <c r="B35" s="237"/>
      <c r="C35" s="226"/>
      <c r="D35" s="238"/>
    </row>
    <row r="36" spans="1:4">
      <c r="A36" s="243" t="s">
        <v>84</v>
      </c>
      <c r="B36" s="237">
        <f>B23+B24+B25</f>
        <v>322800</v>
      </c>
      <c r="C36" s="237">
        <f>C23+C24+C25</f>
        <v>313900</v>
      </c>
      <c r="D36" s="238">
        <f>B36/C36</f>
        <v>1.0284</v>
      </c>
    </row>
    <row r="37" spans="1:2">
      <c r="A37" s="251"/>
      <c r="B37" s="207"/>
    </row>
    <row r="38" spans="1:2">
      <c r="A38" s="251"/>
      <c r="B38" s="207"/>
    </row>
    <row r="39" spans="1:2">
      <c r="A39" s="251"/>
      <c r="B39" s="207"/>
    </row>
    <row r="40" spans="1:2">
      <c r="A40" s="207"/>
      <c r="B40" s="207"/>
    </row>
    <row r="41" spans="1:2">
      <c r="A41" s="207"/>
      <c r="B41" s="207"/>
    </row>
    <row r="42" spans="1:2">
      <c r="A42" s="207"/>
      <c r="B42" s="20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E781"/>
  <sheetViews>
    <sheetView showGridLines="0" showZeros="0" workbookViewId="0">
      <selection activeCell="C7" sqref="C7"/>
    </sheetView>
  </sheetViews>
  <sheetFormatPr defaultColWidth="6.875" defaultRowHeight="18.95" customHeight="1" outlineLevelCol="4"/>
  <cols>
    <col min="1" max="1" width="8.125" style="200" customWidth="1"/>
    <col min="2" max="2" width="25" style="201" customWidth="1"/>
    <col min="3" max="3" width="11.75" style="202" customWidth="1"/>
    <col min="4" max="4" width="11.875" style="203" customWidth="1"/>
    <col min="5" max="5" width="11" style="204" customWidth="1"/>
    <col min="6" max="234" width="6.875" style="205" customWidth="1"/>
    <col min="235" max="16384" width="6.875" style="205"/>
  </cols>
  <sheetData>
    <row r="1" customHeight="1" spans="1:4">
      <c r="A1" s="206" t="s">
        <v>130</v>
      </c>
      <c r="B1" s="207"/>
      <c r="C1" s="208"/>
      <c r="D1" s="208"/>
    </row>
    <row r="2" customHeight="1" spans="1:5">
      <c r="A2" s="209" t="s">
        <v>131</v>
      </c>
      <c r="B2" s="209"/>
      <c r="C2" s="209"/>
      <c r="D2" s="209"/>
      <c r="E2" s="209"/>
    </row>
    <row r="3" ht="18.75" customHeight="1" spans="1:5">
      <c r="A3" s="210" t="s">
        <v>47</v>
      </c>
      <c r="B3" s="210"/>
      <c r="C3" s="210"/>
      <c r="D3" s="210"/>
      <c r="E3" s="210"/>
    </row>
    <row r="4" s="199" customFormat="1" ht="63" customHeight="1" spans="1:5">
      <c r="A4" s="211"/>
      <c r="B4" s="5" t="s">
        <v>87</v>
      </c>
      <c r="C4" s="212" t="s">
        <v>49</v>
      </c>
      <c r="D4" s="5" t="s">
        <v>50</v>
      </c>
      <c r="E4" s="213" t="s">
        <v>51</v>
      </c>
    </row>
    <row r="5" s="199" customFormat="1" ht="27" customHeight="1" spans="1:5">
      <c r="A5" s="214"/>
      <c r="B5" s="215" t="s">
        <v>88</v>
      </c>
      <c r="C5" s="216">
        <f>C6+C14+C21+C28+C33+C37+C43+C45+C48+C52+C57+C62+C65+C68+C71+C73+C76+C79+C83+C86+C92+C96+C100</f>
        <v>41619</v>
      </c>
      <c r="D5" s="217">
        <v>35409</v>
      </c>
      <c r="E5" s="218">
        <f t="shared" ref="E5:E11" si="0">C5/D5</f>
        <v>1.1754</v>
      </c>
    </row>
    <row r="6" s="199" customFormat="1" ht="27" customHeight="1" spans="1:5">
      <c r="A6" s="214"/>
      <c r="B6" s="215" t="s">
        <v>132</v>
      </c>
      <c r="C6" s="216">
        <f>SUM(C7:C13)</f>
        <v>983</v>
      </c>
      <c r="D6" s="216">
        <v>1019</v>
      </c>
      <c r="E6" s="218">
        <f t="shared" si="0"/>
        <v>0.9647</v>
      </c>
    </row>
    <row r="7" s="199" customFormat="1" ht="27" customHeight="1" spans="1:5">
      <c r="A7" s="214" t="s">
        <v>133</v>
      </c>
      <c r="B7" s="215" t="s">
        <v>134</v>
      </c>
      <c r="C7" s="216">
        <v>471</v>
      </c>
      <c r="D7" s="219">
        <v>571</v>
      </c>
      <c r="E7" s="218">
        <f t="shared" si="0"/>
        <v>0.8249</v>
      </c>
    </row>
    <row r="8" s="199" customFormat="1" ht="27" customHeight="1" spans="1:5">
      <c r="A8" s="214" t="s">
        <v>135</v>
      </c>
      <c r="B8" s="215" t="s">
        <v>136</v>
      </c>
      <c r="C8" s="216">
        <v>60</v>
      </c>
      <c r="D8" s="219">
        <v>125</v>
      </c>
      <c r="E8" s="218">
        <f t="shared" si="0"/>
        <v>0.48</v>
      </c>
    </row>
    <row r="9" s="199" customFormat="1" ht="27" customHeight="1" spans="1:5">
      <c r="A9" s="214" t="s">
        <v>137</v>
      </c>
      <c r="B9" s="215" t="s">
        <v>138</v>
      </c>
      <c r="C9" s="216">
        <v>6</v>
      </c>
      <c r="D9" s="219">
        <v>7</v>
      </c>
      <c r="E9" s="218">
        <f t="shared" si="0"/>
        <v>0.8571</v>
      </c>
    </row>
    <row r="10" s="199" customFormat="1" ht="27" customHeight="1" spans="1:5">
      <c r="A10" s="214" t="s">
        <v>139</v>
      </c>
      <c r="B10" s="215" t="s">
        <v>140</v>
      </c>
      <c r="C10" s="216">
        <v>66</v>
      </c>
      <c r="D10" s="219">
        <v>62</v>
      </c>
      <c r="E10" s="218">
        <f t="shared" si="0"/>
        <v>1.0645</v>
      </c>
    </row>
    <row r="11" s="199" customFormat="1" ht="27" customHeight="1" spans="1:5">
      <c r="A11" s="214" t="s">
        <v>141</v>
      </c>
      <c r="B11" s="215" t="s">
        <v>142</v>
      </c>
      <c r="C11" s="216">
        <v>311</v>
      </c>
      <c r="D11" s="219">
        <v>210</v>
      </c>
      <c r="E11" s="218">
        <f t="shared" si="0"/>
        <v>1.481</v>
      </c>
    </row>
    <row r="12" s="199" customFormat="1" ht="27" customHeight="1" spans="1:5">
      <c r="A12" s="214" t="s">
        <v>143</v>
      </c>
      <c r="B12" s="215" t="s">
        <v>144</v>
      </c>
      <c r="C12" s="216">
        <v>45</v>
      </c>
      <c r="D12" s="219">
        <v>38</v>
      </c>
      <c r="E12" s="218">
        <f t="shared" ref="E11:E34" si="1">C12/D12</f>
        <v>1.1842</v>
      </c>
    </row>
    <row r="13" s="199" customFormat="1" ht="27" customHeight="1" spans="1:5">
      <c r="A13" s="214" t="s">
        <v>145</v>
      </c>
      <c r="B13" s="215" t="s">
        <v>146</v>
      </c>
      <c r="C13" s="216">
        <v>24</v>
      </c>
      <c r="D13" s="219">
        <v>4</v>
      </c>
      <c r="E13" s="218">
        <f t="shared" si="1"/>
        <v>6</v>
      </c>
    </row>
    <row r="14" s="199" customFormat="1" ht="27" customHeight="1" spans="1:5">
      <c r="A14" s="214"/>
      <c r="B14" s="215" t="s">
        <v>147</v>
      </c>
      <c r="C14" s="216">
        <f>SUM(C15:C20)</f>
        <v>796</v>
      </c>
      <c r="D14" s="216">
        <v>782</v>
      </c>
      <c r="E14" s="218">
        <f t="shared" si="1"/>
        <v>1.0179</v>
      </c>
    </row>
    <row r="15" s="199" customFormat="1" ht="27" customHeight="1" spans="1:5">
      <c r="A15" s="214" t="s">
        <v>148</v>
      </c>
      <c r="B15" s="215" t="s">
        <v>149</v>
      </c>
      <c r="C15" s="216">
        <v>423</v>
      </c>
      <c r="D15" s="219">
        <v>376</v>
      </c>
      <c r="E15" s="218">
        <f t="shared" si="1"/>
        <v>1.125</v>
      </c>
    </row>
    <row r="16" s="199" customFormat="1" ht="27" customHeight="1" spans="1:5">
      <c r="A16" s="214" t="s">
        <v>150</v>
      </c>
      <c r="B16" s="215" t="s">
        <v>151</v>
      </c>
      <c r="C16" s="216">
        <v>60</v>
      </c>
      <c r="D16" s="219">
        <v>117</v>
      </c>
      <c r="E16" s="218">
        <f t="shared" si="1"/>
        <v>0.5128</v>
      </c>
    </row>
    <row r="17" s="199" customFormat="1" ht="27" customHeight="1" spans="1:5">
      <c r="A17" s="214" t="s">
        <v>152</v>
      </c>
      <c r="B17" s="215" t="s">
        <v>153</v>
      </c>
      <c r="C17" s="216">
        <v>62</v>
      </c>
      <c r="D17" s="219">
        <v>60</v>
      </c>
      <c r="E17" s="218">
        <f t="shared" si="1"/>
        <v>1.0333</v>
      </c>
    </row>
    <row r="18" s="199" customFormat="1" ht="27" customHeight="1" spans="1:5">
      <c r="A18" s="214" t="s">
        <v>154</v>
      </c>
      <c r="B18" s="215" t="s">
        <v>155</v>
      </c>
      <c r="C18" s="216">
        <v>3</v>
      </c>
      <c r="D18" s="219">
        <v>2</v>
      </c>
      <c r="E18" s="218">
        <f t="shared" si="1"/>
        <v>1.5</v>
      </c>
    </row>
    <row r="19" s="199" customFormat="1" ht="27" customHeight="1" spans="1:5">
      <c r="A19" s="214" t="s">
        <v>156</v>
      </c>
      <c r="B19" s="215" t="s">
        <v>157</v>
      </c>
      <c r="C19" s="216">
        <v>65</v>
      </c>
      <c r="D19" s="219">
        <v>51</v>
      </c>
      <c r="E19" s="218">
        <f t="shared" si="1"/>
        <v>1.2745</v>
      </c>
    </row>
    <row r="20" s="199" customFormat="1" ht="27" customHeight="1" spans="1:5">
      <c r="A20" s="214" t="s">
        <v>158</v>
      </c>
      <c r="B20" s="215" t="s">
        <v>159</v>
      </c>
      <c r="C20" s="216">
        <v>183</v>
      </c>
      <c r="D20" s="219">
        <v>176</v>
      </c>
      <c r="E20" s="218">
        <f t="shared" si="1"/>
        <v>1.0398</v>
      </c>
    </row>
    <row r="21" s="199" customFormat="1" ht="27" customHeight="1" spans="1:5">
      <c r="A21" s="214"/>
      <c r="B21" s="215" t="s">
        <v>160</v>
      </c>
      <c r="C21" s="216">
        <f>SUM(C22:C27)</f>
        <v>15355</v>
      </c>
      <c r="D21" s="216">
        <v>13697</v>
      </c>
      <c r="E21" s="218">
        <f t="shared" si="1"/>
        <v>1.121</v>
      </c>
    </row>
    <row r="22" s="199" customFormat="1" ht="27" customHeight="1" spans="1:5">
      <c r="A22" s="214" t="s">
        <v>161</v>
      </c>
      <c r="B22" s="215" t="s">
        <v>162</v>
      </c>
      <c r="C22" s="216">
        <v>4435</v>
      </c>
      <c r="D22" s="219">
        <v>4511</v>
      </c>
      <c r="E22" s="218">
        <f t="shared" si="1"/>
        <v>0.9832</v>
      </c>
    </row>
    <row r="23" s="199" customFormat="1" ht="27" customHeight="1" spans="1:5">
      <c r="A23" s="214" t="s">
        <v>163</v>
      </c>
      <c r="B23" s="215" t="s">
        <v>164</v>
      </c>
      <c r="C23" s="216">
        <v>367</v>
      </c>
      <c r="D23" s="219">
        <v>269</v>
      </c>
      <c r="E23" s="218">
        <f t="shared" si="1"/>
        <v>1.3643</v>
      </c>
    </row>
    <row r="24" s="199" customFormat="1" ht="27" customHeight="1" spans="1:5">
      <c r="A24" s="214" t="s">
        <v>165</v>
      </c>
      <c r="B24" s="215" t="s">
        <v>166</v>
      </c>
      <c r="C24" s="216">
        <v>1911</v>
      </c>
      <c r="D24" s="219">
        <v>1881</v>
      </c>
      <c r="E24" s="218">
        <f t="shared" si="1"/>
        <v>1.0159</v>
      </c>
    </row>
    <row r="25" s="199" customFormat="1" ht="27" customHeight="1" spans="1:5">
      <c r="A25" s="214" t="s">
        <v>167</v>
      </c>
      <c r="B25" s="215" t="s">
        <v>168</v>
      </c>
      <c r="C25" s="216">
        <v>268</v>
      </c>
      <c r="D25" s="219">
        <v>282</v>
      </c>
      <c r="E25" s="218">
        <f t="shared" si="1"/>
        <v>0.9504</v>
      </c>
    </row>
    <row r="26" s="199" customFormat="1" ht="27" customHeight="1" spans="1:5">
      <c r="A26" s="214" t="s">
        <v>169</v>
      </c>
      <c r="B26" s="215" t="s">
        <v>170</v>
      </c>
      <c r="C26" s="216">
        <v>1381</v>
      </c>
      <c r="D26" s="219">
        <v>1137</v>
      </c>
      <c r="E26" s="218">
        <f t="shared" si="1"/>
        <v>1.2146</v>
      </c>
    </row>
    <row r="27" s="199" customFormat="1" ht="27" customHeight="1" spans="1:5">
      <c r="A27" s="214" t="s">
        <v>171</v>
      </c>
      <c r="B27" s="215" t="s">
        <v>172</v>
      </c>
      <c r="C27" s="216">
        <v>6993</v>
      </c>
      <c r="D27" s="219">
        <v>5617</v>
      </c>
      <c r="E27" s="218">
        <f t="shared" si="1"/>
        <v>1.245</v>
      </c>
    </row>
    <row r="28" s="199" customFormat="1" ht="27" customHeight="1" spans="1:5">
      <c r="A28" s="214"/>
      <c r="B28" s="215" t="s">
        <v>173</v>
      </c>
      <c r="C28" s="216">
        <f>SUM(C29:C32)</f>
        <v>681</v>
      </c>
      <c r="D28" s="216">
        <v>733</v>
      </c>
      <c r="E28" s="218">
        <f t="shared" si="1"/>
        <v>0.9291</v>
      </c>
    </row>
    <row r="29" s="199" customFormat="1" ht="27" customHeight="1" spans="1:5">
      <c r="A29" s="214" t="s">
        <v>174</v>
      </c>
      <c r="B29" s="215" t="s">
        <v>175</v>
      </c>
      <c r="C29" s="216">
        <v>56</v>
      </c>
      <c r="D29" s="219">
        <v>142</v>
      </c>
      <c r="E29" s="218">
        <f t="shared" si="1"/>
        <v>0.3944</v>
      </c>
    </row>
    <row r="30" s="199" customFormat="1" ht="27" customHeight="1" spans="1:5">
      <c r="A30" s="214" t="s">
        <v>176</v>
      </c>
      <c r="B30" s="215" t="s">
        <v>177</v>
      </c>
      <c r="C30" s="216">
        <v>242</v>
      </c>
      <c r="D30" s="219">
        <v>268</v>
      </c>
      <c r="E30" s="218">
        <f t="shared" si="1"/>
        <v>0.903</v>
      </c>
    </row>
    <row r="31" s="199" customFormat="1" ht="27" customHeight="1" spans="1:5">
      <c r="A31" s="214" t="s">
        <v>178</v>
      </c>
      <c r="B31" s="215" t="s">
        <v>179</v>
      </c>
      <c r="C31" s="216">
        <v>125</v>
      </c>
      <c r="D31" s="219">
        <v>84</v>
      </c>
      <c r="E31" s="218">
        <f t="shared" si="1"/>
        <v>1.4881</v>
      </c>
    </row>
    <row r="32" s="199" customFormat="1" ht="27" customHeight="1" spans="1:5">
      <c r="A32" s="214" t="s">
        <v>180</v>
      </c>
      <c r="B32" s="215" t="s">
        <v>181</v>
      </c>
      <c r="C32" s="216">
        <v>258</v>
      </c>
      <c r="D32" s="219">
        <v>239</v>
      </c>
      <c r="E32" s="218">
        <f t="shared" si="1"/>
        <v>1.0795</v>
      </c>
    </row>
    <row r="33" s="199" customFormat="1" ht="27" customHeight="1" spans="1:5">
      <c r="A33" s="214"/>
      <c r="B33" s="215" t="s">
        <v>182</v>
      </c>
      <c r="C33" s="216">
        <f>SUM(C34:C36)</f>
        <v>541</v>
      </c>
      <c r="D33" s="216">
        <v>482</v>
      </c>
      <c r="E33" s="218">
        <f t="shared" si="1"/>
        <v>1.1224</v>
      </c>
    </row>
    <row r="34" s="199" customFormat="1" ht="27" customHeight="1" spans="1:5">
      <c r="A34" s="214" t="s">
        <v>183</v>
      </c>
      <c r="B34" s="215" t="s">
        <v>184</v>
      </c>
      <c r="C34" s="216">
        <v>100</v>
      </c>
      <c r="D34" s="219">
        <v>98</v>
      </c>
      <c r="E34" s="218">
        <f t="shared" si="1"/>
        <v>1.0204</v>
      </c>
    </row>
    <row r="35" s="199" customFormat="1" ht="27" customHeight="1" spans="1:5">
      <c r="A35" s="214" t="s">
        <v>185</v>
      </c>
      <c r="B35" s="215" t="s">
        <v>186</v>
      </c>
      <c r="C35" s="216">
        <v>413</v>
      </c>
      <c r="D35" s="219">
        <v>337</v>
      </c>
      <c r="E35" s="218">
        <f t="shared" ref="E34:E63" si="2">C35/D35</f>
        <v>1.2255</v>
      </c>
    </row>
    <row r="36" s="199" customFormat="1" ht="27" customHeight="1" spans="1:5">
      <c r="A36" s="214" t="s">
        <v>187</v>
      </c>
      <c r="B36" s="215" t="s">
        <v>188</v>
      </c>
      <c r="C36" s="216">
        <v>28</v>
      </c>
      <c r="D36" s="219">
        <v>43</v>
      </c>
      <c r="E36" s="218">
        <f t="shared" si="2"/>
        <v>0.6512</v>
      </c>
    </row>
    <row r="37" s="199" customFormat="1" ht="27" customHeight="1" spans="1:5">
      <c r="A37" s="214"/>
      <c r="B37" s="215" t="s">
        <v>189</v>
      </c>
      <c r="C37" s="216">
        <f>SUM(C38:C42)</f>
        <v>1307</v>
      </c>
      <c r="D37" s="216">
        <v>1243</v>
      </c>
      <c r="E37" s="218">
        <f t="shared" si="2"/>
        <v>1.0515</v>
      </c>
    </row>
    <row r="38" s="199" customFormat="1" ht="27" customHeight="1" spans="1:5">
      <c r="A38" s="214" t="s">
        <v>190</v>
      </c>
      <c r="B38" s="215" t="s">
        <v>191</v>
      </c>
      <c r="C38" s="216">
        <v>362</v>
      </c>
      <c r="D38" s="219">
        <v>350</v>
      </c>
      <c r="E38" s="218">
        <f t="shared" si="2"/>
        <v>1.0343</v>
      </c>
    </row>
    <row r="39" s="199" customFormat="1" ht="27" customHeight="1" spans="1:5">
      <c r="A39" s="214" t="s">
        <v>192</v>
      </c>
      <c r="B39" s="215" t="s">
        <v>193</v>
      </c>
      <c r="C39" s="216">
        <v>100</v>
      </c>
      <c r="D39" s="219">
        <v>63</v>
      </c>
      <c r="E39" s="218">
        <f t="shared" si="2"/>
        <v>1.5873</v>
      </c>
    </row>
    <row r="40" s="199" customFormat="1" ht="27" customHeight="1" spans="1:5">
      <c r="A40" s="214" t="s">
        <v>194</v>
      </c>
      <c r="B40" s="215" t="s">
        <v>195</v>
      </c>
      <c r="C40" s="216">
        <v>111</v>
      </c>
      <c r="D40" s="219">
        <v>50</v>
      </c>
      <c r="E40" s="218">
        <f t="shared" si="2"/>
        <v>2.22</v>
      </c>
    </row>
    <row r="41" s="199" customFormat="1" ht="27" customHeight="1" spans="1:5">
      <c r="A41" s="214" t="s">
        <v>196</v>
      </c>
      <c r="B41" s="215" t="s">
        <v>197</v>
      </c>
      <c r="C41" s="216">
        <v>655</v>
      </c>
      <c r="D41" s="219">
        <v>611</v>
      </c>
      <c r="E41" s="218">
        <f t="shared" si="2"/>
        <v>1.072</v>
      </c>
    </row>
    <row r="42" s="199" customFormat="1" ht="27" customHeight="1" spans="1:5">
      <c r="A42" s="214" t="s">
        <v>198</v>
      </c>
      <c r="B42" s="215" t="s">
        <v>199</v>
      </c>
      <c r="C42" s="216">
        <v>79</v>
      </c>
      <c r="D42" s="219">
        <v>139</v>
      </c>
      <c r="E42" s="218">
        <f t="shared" si="2"/>
        <v>0.5683</v>
      </c>
    </row>
    <row r="43" s="199" customFormat="1" ht="27" customHeight="1" spans="1:5">
      <c r="A43" s="214"/>
      <c r="B43" s="215" t="s">
        <v>200</v>
      </c>
      <c r="C43" s="216">
        <v>2154</v>
      </c>
      <c r="D43" s="216">
        <v>2656</v>
      </c>
      <c r="E43" s="218">
        <f t="shared" si="2"/>
        <v>0.811</v>
      </c>
    </row>
    <row r="44" s="199" customFormat="1" ht="27" customHeight="1" spans="1:5">
      <c r="A44" s="214" t="s">
        <v>201</v>
      </c>
      <c r="B44" s="215" t="s">
        <v>202</v>
      </c>
      <c r="C44" s="216">
        <v>2154</v>
      </c>
      <c r="D44" s="219">
        <v>2656</v>
      </c>
      <c r="E44" s="218">
        <f t="shared" si="2"/>
        <v>0.811</v>
      </c>
    </row>
    <row r="45" s="199" customFormat="1" ht="27" customHeight="1" spans="1:5">
      <c r="A45" s="214"/>
      <c r="B45" s="215" t="s">
        <v>203</v>
      </c>
      <c r="C45" s="216">
        <f>SUM(C46:C47)</f>
        <v>305</v>
      </c>
      <c r="D45" s="216">
        <v>267</v>
      </c>
      <c r="E45" s="218">
        <f t="shared" si="2"/>
        <v>1.1423</v>
      </c>
    </row>
    <row r="46" s="199" customFormat="1" ht="27" customHeight="1" spans="1:5">
      <c r="A46" s="214" t="s">
        <v>204</v>
      </c>
      <c r="B46" s="215" t="s">
        <v>205</v>
      </c>
      <c r="C46" s="216">
        <v>175</v>
      </c>
      <c r="D46" s="219">
        <v>150</v>
      </c>
      <c r="E46" s="218">
        <f t="shared" si="2"/>
        <v>1.1667</v>
      </c>
    </row>
    <row r="47" s="199" customFormat="1" ht="27" customHeight="1" spans="1:5">
      <c r="A47" s="214" t="s">
        <v>206</v>
      </c>
      <c r="B47" s="215" t="s">
        <v>207</v>
      </c>
      <c r="C47" s="216">
        <v>130</v>
      </c>
      <c r="D47" s="219">
        <v>117</v>
      </c>
      <c r="E47" s="218">
        <f t="shared" si="2"/>
        <v>1.1111</v>
      </c>
    </row>
    <row r="48" s="199" customFormat="1" ht="27" customHeight="1" spans="1:5">
      <c r="A48" s="214"/>
      <c r="B48" s="215" t="s">
        <v>208</v>
      </c>
      <c r="C48" s="217">
        <f>SUM(C49:C51)</f>
        <v>268</v>
      </c>
      <c r="D48" s="216">
        <v>109</v>
      </c>
      <c r="E48" s="218">
        <f t="shared" si="2"/>
        <v>2.4587</v>
      </c>
    </row>
    <row r="49" s="199" customFormat="1" ht="27" customHeight="1" spans="1:5">
      <c r="A49" s="214" t="s">
        <v>209</v>
      </c>
      <c r="B49" s="215" t="s">
        <v>210</v>
      </c>
      <c r="C49" s="216">
        <v>25</v>
      </c>
      <c r="D49" s="219">
        <v>24</v>
      </c>
      <c r="E49" s="218">
        <f t="shared" si="2"/>
        <v>1.0417</v>
      </c>
    </row>
    <row r="50" s="199" customFormat="1" ht="27" customHeight="1" spans="1:5">
      <c r="A50" s="214" t="s">
        <v>211</v>
      </c>
      <c r="B50" s="215" t="s">
        <v>212</v>
      </c>
      <c r="C50" s="216">
        <v>218</v>
      </c>
      <c r="D50" s="219">
        <v>59</v>
      </c>
      <c r="E50" s="218">
        <f t="shared" si="2"/>
        <v>3.6949</v>
      </c>
    </row>
    <row r="51" s="199" customFormat="1" ht="27" customHeight="1" spans="1:5">
      <c r="A51" s="214" t="s">
        <v>213</v>
      </c>
      <c r="B51" s="215" t="s">
        <v>214</v>
      </c>
      <c r="C51" s="216">
        <v>25</v>
      </c>
      <c r="D51" s="219"/>
      <c r="E51" s="218"/>
    </row>
    <row r="52" s="199" customFormat="1" ht="27" customHeight="1" spans="1:5">
      <c r="A52" s="214"/>
      <c r="B52" s="215" t="s">
        <v>215</v>
      </c>
      <c r="C52" s="216">
        <f>SUM(C53:C56)</f>
        <v>1641</v>
      </c>
      <c r="D52" s="216">
        <v>1081</v>
      </c>
      <c r="E52" s="218">
        <f t="shared" si="2"/>
        <v>1.518</v>
      </c>
    </row>
    <row r="53" s="199" customFormat="1" ht="27" customHeight="1" spans="1:5">
      <c r="A53" s="214" t="s">
        <v>216</v>
      </c>
      <c r="B53" s="215" t="s">
        <v>217</v>
      </c>
      <c r="C53" s="216">
        <v>1011</v>
      </c>
      <c r="D53" s="219">
        <v>806</v>
      </c>
      <c r="E53" s="218">
        <f t="shared" si="2"/>
        <v>1.2543</v>
      </c>
    </row>
    <row r="54" s="199" customFormat="1" ht="27" customHeight="1" spans="1:5">
      <c r="A54" s="214" t="s">
        <v>218</v>
      </c>
      <c r="B54" s="215" t="s">
        <v>219</v>
      </c>
      <c r="C54" s="216">
        <v>153</v>
      </c>
      <c r="D54" s="219">
        <v>10</v>
      </c>
      <c r="E54" s="218">
        <f t="shared" si="2"/>
        <v>15.3</v>
      </c>
    </row>
    <row r="55" s="199" customFormat="1" ht="27" customHeight="1" spans="1:5">
      <c r="A55" s="214" t="s">
        <v>220</v>
      </c>
      <c r="B55" s="215" t="s">
        <v>221</v>
      </c>
      <c r="C55" s="216">
        <v>59</v>
      </c>
      <c r="D55" s="219"/>
      <c r="E55" s="218"/>
    </row>
    <row r="56" s="199" customFormat="1" ht="27" customHeight="1" spans="1:5">
      <c r="A56" s="214" t="s">
        <v>222</v>
      </c>
      <c r="B56" s="215" t="s">
        <v>223</v>
      </c>
      <c r="C56" s="216">
        <v>418</v>
      </c>
      <c r="D56" s="219">
        <v>265</v>
      </c>
      <c r="E56" s="218">
        <f t="shared" si="2"/>
        <v>1.5774</v>
      </c>
    </row>
    <row r="57" s="199" customFormat="1" ht="27" customHeight="1" spans="1:5">
      <c r="A57" s="214"/>
      <c r="B57" s="215" t="s">
        <v>224</v>
      </c>
      <c r="C57" s="216">
        <f>SUM(C58:C61)</f>
        <v>914</v>
      </c>
      <c r="D57" s="216">
        <v>884</v>
      </c>
      <c r="E57" s="218">
        <f t="shared" si="2"/>
        <v>1.0339</v>
      </c>
    </row>
    <row r="58" s="199" customFormat="1" ht="27" customHeight="1" spans="1:5">
      <c r="A58" s="214" t="s">
        <v>225</v>
      </c>
      <c r="B58" s="215" t="s">
        <v>226</v>
      </c>
      <c r="C58" s="216">
        <v>364</v>
      </c>
      <c r="D58" s="219">
        <v>351</v>
      </c>
      <c r="E58" s="218">
        <f t="shared" si="2"/>
        <v>1.037</v>
      </c>
    </row>
    <row r="59" s="199" customFormat="1" ht="27" customHeight="1" spans="1:5">
      <c r="A59" s="214" t="s">
        <v>227</v>
      </c>
      <c r="B59" s="215" t="s">
        <v>228</v>
      </c>
      <c r="C59" s="216">
        <v>66</v>
      </c>
      <c r="D59" s="219">
        <v>45</v>
      </c>
      <c r="E59" s="218">
        <f t="shared" si="2"/>
        <v>1.4667</v>
      </c>
    </row>
    <row r="60" s="199" customFormat="1" ht="27" customHeight="1" spans="1:5">
      <c r="A60" s="214" t="s">
        <v>229</v>
      </c>
      <c r="B60" s="215" t="s">
        <v>230</v>
      </c>
      <c r="C60" s="216">
        <v>31</v>
      </c>
      <c r="D60" s="219">
        <v>35</v>
      </c>
      <c r="E60" s="218">
        <f t="shared" si="2"/>
        <v>0.8857</v>
      </c>
    </row>
    <row r="61" s="199" customFormat="1" ht="27" customHeight="1" spans="1:5">
      <c r="A61" s="214" t="s">
        <v>231</v>
      </c>
      <c r="B61" s="215" t="s">
        <v>232</v>
      </c>
      <c r="C61" s="216">
        <v>453</v>
      </c>
      <c r="D61" s="219">
        <v>453</v>
      </c>
      <c r="E61" s="218">
        <f t="shared" si="2"/>
        <v>1</v>
      </c>
    </row>
    <row r="62" s="199" customFormat="1" ht="27" customHeight="1" spans="1:5">
      <c r="A62" s="214"/>
      <c r="B62" s="215" t="s">
        <v>233</v>
      </c>
      <c r="C62" s="216">
        <f>SUM(C63:C64)</f>
        <v>172</v>
      </c>
      <c r="D62" s="216">
        <v>102</v>
      </c>
      <c r="E62" s="218">
        <f t="shared" si="2"/>
        <v>1.6863</v>
      </c>
    </row>
    <row r="63" s="199" customFormat="1" ht="27" customHeight="1" spans="1:5">
      <c r="A63" s="214" t="s">
        <v>234</v>
      </c>
      <c r="B63" s="215" t="s">
        <v>235</v>
      </c>
      <c r="C63" s="216">
        <v>68</v>
      </c>
      <c r="D63" s="219"/>
      <c r="E63" s="218"/>
    </row>
    <row r="64" s="199" customFormat="1" ht="27" customHeight="1" spans="1:5">
      <c r="A64" s="214" t="s">
        <v>236</v>
      </c>
      <c r="B64" s="215" t="s">
        <v>237</v>
      </c>
      <c r="C64" s="216">
        <v>104</v>
      </c>
      <c r="D64" s="219">
        <v>102</v>
      </c>
      <c r="E64" s="218">
        <f>C64/D64</f>
        <v>1.0196</v>
      </c>
    </row>
    <row r="65" s="199" customFormat="1" ht="27" customHeight="1" spans="1:5">
      <c r="A65" s="214"/>
      <c r="B65" s="215" t="s">
        <v>238</v>
      </c>
      <c r="C65" s="216">
        <f>SUM(C66:C67)</f>
        <v>116</v>
      </c>
      <c r="D65" s="216">
        <v>118</v>
      </c>
      <c r="E65" s="218">
        <f>C65/D65</f>
        <v>0.9831</v>
      </c>
    </row>
    <row r="66" s="199" customFormat="1" ht="27" customHeight="1" spans="1:5">
      <c r="A66" s="214" t="s">
        <v>239</v>
      </c>
      <c r="B66" s="215" t="s">
        <v>240</v>
      </c>
      <c r="C66" s="216">
        <v>63</v>
      </c>
      <c r="D66" s="219">
        <v>63</v>
      </c>
      <c r="E66" s="218">
        <f t="shared" ref="E65:E98" si="3">C66/D66</f>
        <v>1</v>
      </c>
    </row>
    <row r="67" s="199" customFormat="1" ht="27" customHeight="1" spans="1:5">
      <c r="A67" s="214" t="s">
        <v>241</v>
      </c>
      <c r="B67" s="215" t="s">
        <v>242</v>
      </c>
      <c r="C67" s="216">
        <v>53</v>
      </c>
      <c r="D67" s="219">
        <v>23</v>
      </c>
      <c r="E67" s="218">
        <f t="shared" si="3"/>
        <v>2.3043</v>
      </c>
    </row>
    <row r="68" s="199" customFormat="1" ht="27" customHeight="1" spans="1:5">
      <c r="A68" s="214"/>
      <c r="B68" s="215" t="s">
        <v>243</v>
      </c>
      <c r="C68" s="216">
        <f>SUM(C69:C70)</f>
        <v>92</v>
      </c>
      <c r="D68" s="216">
        <v>107</v>
      </c>
      <c r="E68" s="218">
        <f t="shared" si="3"/>
        <v>0.8598</v>
      </c>
    </row>
    <row r="69" s="199" customFormat="1" ht="27" customHeight="1" spans="1:5">
      <c r="A69" s="214" t="s">
        <v>244</v>
      </c>
      <c r="B69" s="215" t="s">
        <v>245</v>
      </c>
      <c r="C69" s="216">
        <v>38</v>
      </c>
      <c r="D69" s="219">
        <v>54</v>
      </c>
      <c r="E69" s="218">
        <f t="shared" si="3"/>
        <v>0.7037</v>
      </c>
    </row>
    <row r="70" s="199" customFormat="1" ht="27" customHeight="1" spans="1:5">
      <c r="A70" s="214" t="s">
        <v>246</v>
      </c>
      <c r="B70" s="215" t="s">
        <v>247</v>
      </c>
      <c r="C70" s="216">
        <v>54</v>
      </c>
      <c r="D70" s="219">
        <v>53</v>
      </c>
      <c r="E70" s="218">
        <f t="shared" si="3"/>
        <v>1.0189</v>
      </c>
    </row>
    <row r="71" s="199" customFormat="1" ht="27" customHeight="1" spans="1:5">
      <c r="A71" s="214"/>
      <c r="B71" s="215" t="s">
        <v>248</v>
      </c>
      <c r="C71" s="216">
        <v>12</v>
      </c>
      <c r="D71" s="216">
        <v>13</v>
      </c>
      <c r="E71" s="218">
        <f t="shared" si="3"/>
        <v>0.9231</v>
      </c>
    </row>
    <row r="72" s="199" customFormat="1" ht="27" customHeight="1" spans="1:5">
      <c r="A72" s="214" t="s">
        <v>249</v>
      </c>
      <c r="B72" s="215" t="s">
        <v>250</v>
      </c>
      <c r="C72" s="216">
        <v>12</v>
      </c>
      <c r="D72" s="219">
        <v>13</v>
      </c>
      <c r="E72" s="218">
        <f t="shared" si="3"/>
        <v>0.9231</v>
      </c>
    </row>
    <row r="73" s="199" customFormat="1" ht="27" customHeight="1" spans="1:5">
      <c r="A73" s="214"/>
      <c r="B73" s="215" t="s">
        <v>251</v>
      </c>
      <c r="C73" s="216">
        <f>SUM(C74:C75)</f>
        <v>638</v>
      </c>
      <c r="D73" s="216">
        <v>650</v>
      </c>
      <c r="E73" s="218">
        <f t="shared" si="3"/>
        <v>0.9815</v>
      </c>
    </row>
    <row r="74" s="199" customFormat="1" ht="27" customHeight="1" spans="1:5">
      <c r="A74" s="214" t="s">
        <v>252</v>
      </c>
      <c r="B74" s="215" t="s">
        <v>253</v>
      </c>
      <c r="C74" s="216">
        <v>264</v>
      </c>
      <c r="D74" s="219">
        <v>240</v>
      </c>
      <c r="E74" s="218">
        <f t="shared" si="3"/>
        <v>1.1</v>
      </c>
    </row>
    <row r="75" s="199" customFormat="1" ht="27" customHeight="1" spans="1:5">
      <c r="A75" s="214" t="s">
        <v>254</v>
      </c>
      <c r="B75" s="215" t="s">
        <v>255</v>
      </c>
      <c r="C75" s="216">
        <v>374</v>
      </c>
      <c r="D75" s="219">
        <v>410</v>
      </c>
      <c r="E75" s="218">
        <f t="shared" si="3"/>
        <v>0.9122</v>
      </c>
    </row>
    <row r="76" s="199" customFormat="1" ht="27" customHeight="1" spans="1:5">
      <c r="A76" s="214"/>
      <c r="B76" s="215" t="s">
        <v>256</v>
      </c>
      <c r="C76" s="216">
        <f>SUM(C77:C78)</f>
        <v>760</v>
      </c>
      <c r="D76" s="216">
        <v>797</v>
      </c>
      <c r="E76" s="218">
        <f t="shared" si="3"/>
        <v>0.9536</v>
      </c>
    </row>
    <row r="77" s="199" customFormat="1" ht="27" customHeight="1" spans="1:5">
      <c r="A77" s="214" t="s">
        <v>257</v>
      </c>
      <c r="B77" s="215" t="s">
        <v>258</v>
      </c>
      <c r="C77" s="216">
        <v>661</v>
      </c>
      <c r="D77" s="219">
        <v>683</v>
      </c>
      <c r="E77" s="218">
        <f t="shared" si="3"/>
        <v>0.9678</v>
      </c>
    </row>
    <row r="78" s="199" customFormat="1" ht="27" customHeight="1" spans="1:5">
      <c r="A78" s="214" t="s">
        <v>259</v>
      </c>
      <c r="B78" s="215" t="s">
        <v>260</v>
      </c>
      <c r="C78" s="216">
        <v>99</v>
      </c>
      <c r="D78" s="219">
        <v>114</v>
      </c>
      <c r="E78" s="218">
        <f t="shared" si="3"/>
        <v>0.8684</v>
      </c>
    </row>
    <row r="79" s="199" customFormat="1" ht="27" customHeight="1" spans="1:5">
      <c r="A79" s="214"/>
      <c r="B79" s="215" t="s">
        <v>261</v>
      </c>
      <c r="C79" s="216">
        <f>SUM(C80:C82)</f>
        <v>1139</v>
      </c>
      <c r="D79" s="216">
        <v>803</v>
      </c>
      <c r="E79" s="218">
        <f t="shared" si="3"/>
        <v>1.4184</v>
      </c>
    </row>
    <row r="80" s="199" customFormat="1" ht="27" customHeight="1" spans="1:5">
      <c r="A80" s="214" t="s">
        <v>262</v>
      </c>
      <c r="B80" s="215" t="s">
        <v>263</v>
      </c>
      <c r="C80" s="216">
        <v>227</v>
      </c>
      <c r="D80" s="219">
        <v>328</v>
      </c>
      <c r="E80" s="218">
        <f t="shared" si="3"/>
        <v>0.6921</v>
      </c>
    </row>
    <row r="81" s="199" customFormat="1" ht="27" customHeight="1" spans="1:5">
      <c r="A81" s="214" t="s">
        <v>264</v>
      </c>
      <c r="B81" s="215" t="s">
        <v>265</v>
      </c>
      <c r="C81" s="216">
        <v>31</v>
      </c>
      <c r="D81" s="219"/>
      <c r="E81" s="218"/>
    </row>
    <row r="82" s="199" customFormat="1" ht="27" customHeight="1" spans="1:5">
      <c r="A82" s="214" t="s">
        <v>266</v>
      </c>
      <c r="B82" s="215" t="s">
        <v>267</v>
      </c>
      <c r="C82" s="216">
        <v>881</v>
      </c>
      <c r="D82" s="219">
        <v>475</v>
      </c>
      <c r="E82" s="218">
        <f t="shared" si="3"/>
        <v>1.8547</v>
      </c>
    </row>
    <row r="83" s="199" customFormat="1" ht="27" customHeight="1" spans="1:5">
      <c r="A83" s="214"/>
      <c r="B83" s="215" t="s">
        <v>268</v>
      </c>
      <c r="C83" s="216">
        <f>SUM(C84:C85)</f>
        <v>959</v>
      </c>
      <c r="D83" s="216">
        <v>1196</v>
      </c>
      <c r="E83" s="218">
        <f t="shared" si="3"/>
        <v>0.8018</v>
      </c>
    </row>
    <row r="84" s="199" customFormat="1" ht="27" customHeight="1" spans="1:5">
      <c r="A84" s="214" t="s">
        <v>269</v>
      </c>
      <c r="B84" s="215" t="s">
        <v>270</v>
      </c>
      <c r="C84" s="216">
        <v>210</v>
      </c>
      <c r="D84" s="219">
        <v>225</v>
      </c>
      <c r="E84" s="218">
        <f t="shared" si="3"/>
        <v>0.9333</v>
      </c>
    </row>
    <row r="85" s="199" customFormat="1" ht="27" customHeight="1" spans="1:5">
      <c r="A85" s="214" t="s">
        <v>271</v>
      </c>
      <c r="B85" s="215" t="s">
        <v>272</v>
      </c>
      <c r="C85" s="216">
        <v>749</v>
      </c>
      <c r="D85" s="219">
        <v>971</v>
      </c>
      <c r="E85" s="218">
        <f t="shared" si="3"/>
        <v>0.7714</v>
      </c>
    </row>
    <row r="86" s="199" customFormat="1" ht="27" customHeight="1" spans="1:5">
      <c r="A86" s="214"/>
      <c r="B86" s="215" t="s">
        <v>273</v>
      </c>
      <c r="C86" s="216">
        <f>SUM(C87:C91)</f>
        <v>345</v>
      </c>
      <c r="D86" s="216">
        <v>202</v>
      </c>
      <c r="E86" s="218">
        <f t="shared" si="3"/>
        <v>1.7079</v>
      </c>
    </row>
    <row r="87" s="199" customFormat="1" ht="27" customHeight="1" spans="1:5">
      <c r="A87" s="214" t="s">
        <v>274</v>
      </c>
      <c r="B87" s="215" t="s">
        <v>275</v>
      </c>
      <c r="C87" s="216">
        <v>98</v>
      </c>
      <c r="D87" s="219">
        <v>84</v>
      </c>
      <c r="E87" s="218">
        <f t="shared" si="3"/>
        <v>1.1667</v>
      </c>
    </row>
    <row r="88" s="199" customFormat="1" ht="27" customHeight="1" spans="1:5">
      <c r="A88" s="214" t="s">
        <v>276</v>
      </c>
      <c r="B88" s="215" t="s">
        <v>277</v>
      </c>
      <c r="C88" s="216">
        <v>27</v>
      </c>
      <c r="D88" s="219"/>
      <c r="E88" s="218"/>
    </row>
    <row r="89" s="199" customFormat="1" ht="27" customHeight="1" spans="1:5">
      <c r="A89" s="214" t="s">
        <v>278</v>
      </c>
      <c r="B89" s="215" t="s">
        <v>279</v>
      </c>
      <c r="C89" s="216">
        <v>34</v>
      </c>
      <c r="D89" s="219"/>
      <c r="E89" s="218"/>
    </row>
    <row r="90" s="199" customFormat="1" ht="27" customHeight="1" spans="1:5">
      <c r="A90" s="214" t="s">
        <v>280</v>
      </c>
      <c r="B90" s="215" t="s">
        <v>281</v>
      </c>
      <c r="C90" s="216">
        <v>42</v>
      </c>
      <c r="D90" s="219">
        <v>39</v>
      </c>
      <c r="E90" s="218">
        <f t="shared" si="3"/>
        <v>1.0769</v>
      </c>
    </row>
    <row r="91" s="199" customFormat="1" ht="27" customHeight="1" spans="1:5">
      <c r="A91" s="214" t="s">
        <v>282</v>
      </c>
      <c r="B91" s="215" t="s">
        <v>283</v>
      </c>
      <c r="C91" s="216">
        <v>144</v>
      </c>
      <c r="D91" s="219">
        <v>79</v>
      </c>
      <c r="E91" s="218">
        <f t="shared" si="3"/>
        <v>1.8228</v>
      </c>
    </row>
    <row r="92" s="199" customFormat="1" ht="27" customHeight="1" spans="1:5">
      <c r="A92" s="214"/>
      <c r="B92" s="215" t="s">
        <v>284</v>
      </c>
      <c r="C92" s="216">
        <f>SUM(C93:C95)</f>
        <v>1626</v>
      </c>
      <c r="D92" s="216">
        <v>1617</v>
      </c>
      <c r="E92" s="218">
        <f t="shared" si="3"/>
        <v>1.0056</v>
      </c>
    </row>
    <row r="93" s="199" customFormat="1" ht="27" customHeight="1" spans="1:5">
      <c r="A93" s="214" t="s">
        <v>285</v>
      </c>
      <c r="B93" s="215" t="s">
        <v>286</v>
      </c>
      <c r="C93" s="216">
        <v>1334</v>
      </c>
      <c r="D93" s="219">
        <v>1320</v>
      </c>
      <c r="E93" s="218">
        <f t="shared" si="3"/>
        <v>1.0106</v>
      </c>
    </row>
    <row r="94" s="199" customFormat="1" ht="27" customHeight="1" spans="1:5">
      <c r="A94" s="214" t="s">
        <v>287</v>
      </c>
      <c r="B94" s="215" t="s">
        <v>288</v>
      </c>
      <c r="C94" s="216">
        <v>21</v>
      </c>
      <c r="D94" s="219">
        <v>18</v>
      </c>
      <c r="E94" s="218">
        <f t="shared" si="3"/>
        <v>1.1667</v>
      </c>
    </row>
    <row r="95" s="199" customFormat="1" ht="27" customHeight="1" spans="1:5">
      <c r="A95" s="214" t="s">
        <v>289</v>
      </c>
      <c r="B95" s="215" t="s">
        <v>290</v>
      </c>
      <c r="C95" s="216">
        <v>271</v>
      </c>
      <c r="D95" s="219">
        <v>279</v>
      </c>
      <c r="E95" s="218">
        <f t="shared" si="3"/>
        <v>0.9713</v>
      </c>
    </row>
    <row r="96" s="199" customFormat="1" ht="27" customHeight="1" spans="1:5">
      <c r="A96" s="214"/>
      <c r="B96" s="215" t="s">
        <v>291</v>
      </c>
      <c r="C96" s="216">
        <f>SUM(C97:C99)</f>
        <v>3764</v>
      </c>
      <c r="D96" s="216"/>
      <c r="E96" s="218"/>
    </row>
    <row r="97" s="199" customFormat="1" ht="27" customHeight="1" spans="1:5">
      <c r="A97" s="214" t="s">
        <v>292</v>
      </c>
      <c r="B97" s="215" t="s">
        <v>293</v>
      </c>
      <c r="C97" s="216">
        <v>2304</v>
      </c>
      <c r="D97" s="219"/>
      <c r="E97" s="218"/>
    </row>
    <row r="98" s="199" customFormat="1" ht="27" customHeight="1" spans="1:5">
      <c r="A98" s="214" t="s">
        <v>294</v>
      </c>
      <c r="B98" s="215" t="s">
        <v>295</v>
      </c>
      <c r="C98" s="216">
        <v>1217</v>
      </c>
      <c r="D98" s="219"/>
      <c r="E98" s="218"/>
    </row>
    <row r="99" s="199" customFormat="1" ht="27" customHeight="1" spans="1:5">
      <c r="A99" s="214" t="s">
        <v>296</v>
      </c>
      <c r="B99" s="215" t="s">
        <v>297</v>
      </c>
      <c r="C99" s="216">
        <v>243</v>
      </c>
      <c r="D99" s="219"/>
      <c r="E99" s="218"/>
    </row>
    <row r="100" s="199" customFormat="1" ht="27" customHeight="1" spans="1:5">
      <c r="A100" s="214"/>
      <c r="B100" s="215" t="s">
        <v>298</v>
      </c>
      <c r="C100" s="216">
        <v>7051</v>
      </c>
      <c r="D100" s="216">
        <v>6785</v>
      </c>
      <c r="E100" s="218">
        <f t="shared" ref="E100:E124" si="4">C100/D100</f>
        <v>1.0392</v>
      </c>
    </row>
    <row r="101" s="199" customFormat="1" ht="27" customHeight="1" spans="1:5">
      <c r="A101" s="214" t="s">
        <v>299</v>
      </c>
      <c r="B101" s="215" t="s">
        <v>300</v>
      </c>
      <c r="C101" s="216">
        <v>7051</v>
      </c>
      <c r="D101" s="219">
        <v>6785</v>
      </c>
      <c r="E101" s="218">
        <f t="shared" si="4"/>
        <v>1.0392</v>
      </c>
    </row>
    <row r="102" s="199" customFormat="1" ht="27" customHeight="1" spans="1:5">
      <c r="A102" s="214"/>
      <c r="B102" s="215" t="s">
        <v>301</v>
      </c>
      <c r="C102" s="216">
        <f>C103+C108</f>
        <v>449</v>
      </c>
      <c r="D102" s="219">
        <v>436</v>
      </c>
      <c r="E102" s="218">
        <f t="shared" si="4"/>
        <v>1.0298</v>
      </c>
    </row>
    <row r="103" s="199" customFormat="1" ht="27" customHeight="1" spans="1:5">
      <c r="A103" s="214"/>
      <c r="B103" s="215" t="s">
        <v>302</v>
      </c>
      <c r="C103" s="216">
        <f>SUM(C104:C107)</f>
        <v>432</v>
      </c>
      <c r="D103" s="216">
        <v>419</v>
      </c>
      <c r="E103" s="218">
        <f t="shared" si="4"/>
        <v>1.031</v>
      </c>
    </row>
    <row r="104" s="199" customFormat="1" ht="27" customHeight="1" spans="1:5">
      <c r="A104" s="214" t="s">
        <v>303</v>
      </c>
      <c r="B104" s="215" t="s">
        <v>304</v>
      </c>
      <c r="C104" s="216">
        <v>75</v>
      </c>
      <c r="D104" s="219">
        <v>75</v>
      </c>
      <c r="E104" s="218">
        <f t="shared" si="4"/>
        <v>1</v>
      </c>
    </row>
    <row r="105" s="199" customFormat="1" ht="27" customHeight="1" spans="1:5">
      <c r="A105" s="214" t="s">
        <v>305</v>
      </c>
      <c r="B105" s="215" t="s">
        <v>306</v>
      </c>
      <c r="C105" s="216">
        <v>30</v>
      </c>
      <c r="D105" s="219">
        <v>30</v>
      </c>
      <c r="E105" s="218">
        <f t="shared" si="4"/>
        <v>1</v>
      </c>
    </row>
    <row r="106" s="199" customFormat="1" ht="27" customHeight="1" spans="1:5">
      <c r="A106" s="214" t="s">
        <v>307</v>
      </c>
      <c r="B106" s="215" t="s">
        <v>308</v>
      </c>
      <c r="C106" s="216">
        <v>317</v>
      </c>
      <c r="D106" s="219">
        <v>304</v>
      </c>
      <c r="E106" s="218">
        <f t="shared" si="4"/>
        <v>1.0428</v>
      </c>
    </row>
    <row r="107" s="199" customFormat="1" ht="27" customHeight="1" spans="1:5">
      <c r="A107" s="214" t="s">
        <v>309</v>
      </c>
      <c r="B107" s="215" t="s">
        <v>310</v>
      </c>
      <c r="C107" s="216">
        <v>10</v>
      </c>
      <c r="D107" s="219">
        <v>10</v>
      </c>
      <c r="E107" s="218">
        <f t="shared" si="4"/>
        <v>1</v>
      </c>
    </row>
    <row r="108" s="199" customFormat="1" ht="27" customHeight="1" spans="1:5">
      <c r="A108" s="214"/>
      <c r="B108" s="215" t="s">
        <v>311</v>
      </c>
      <c r="C108" s="216">
        <v>17</v>
      </c>
      <c r="D108" s="216">
        <v>17</v>
      </c>
      <c r="E108" s="218">
        <f t="shared" si="4"/>
        <v>1</v>
      </c>
    </row>
    <row r="109" s="199" customFormat="1" ht="27" customHeight="1" spans="1:5">
      <c r="A109" s="214" t="s">
        <v>312</v>
      </c>
      <c r="B109" s="215" t="s">
        <v>313</v>
      </c>
      <c r="C109" s="216">
        <v>17</v>
      </c>
      <c r="D109" s="219">
        <v>17</v>
      </c>
      <c r="E109" s="218">
        <f t="shared" si="4"/>
        <v>1</v>
      </c>
    </row>
    <row r="110" s="199" customFormat="1" ht="27" customHeight="1" spans="1:5">
      <c r="A110" s="214"/>
      <c r="B110" s="215" t="s">
        <v>314</v>
      </c>
      <c r="C110" s="216">
        <f>C111+C114+C121</f>
        <v>5186</v>
      </c>
      <c r="D110" s="219">
        <v>6337</v>
      </c>
      <c r="E110" s="218">
        <f t="shared" si="4"/>
        <v>0.8184</v>
      </c>
    </row>
    <row r="111" s="199" customFormat="1" ht="27" customHeight="1" spans="1:5">
      <c r="A111" s="214"/>
      <c r="B111" s="215" t="s">
        <v>315</v>
      </c>
      <c r="C111" s="216">
        <f>SUM(C112:C113)</f>
        <v>1100</v>
      </c>
      <c r="D111" s="216">
        <v>1866</v>
      </c>
      <c r="E111" s="218">
        <f t="shared" si="4"/>
        <v>0.5895</v>
      </c>
    </row>
    <row r="112" s="199" customFormat="1" ht="27" customHeight="1" spans="1:5">
      <c r="A112" s="214" t="s">
        <v>316</v>
      </c>
      <c r="B112" s="215" t="s">
        <v>317</v>
      </c>
      <c r="C112" s="216">
        <v>1012</v>
      </c>
      <c r="D112" s="219">
        <v>1031</v>
      </c>
      <c r="E112" s="218">
        <f t="shared" si="4"/>
        <v>0.9816</v>
      </c>
    </row>
    <row r="113" s="199" customFormat="1" ht="27" customHeight="1" spans="1:5">
      <c r="A113" s="214" t="s">
        <v>318</v>
      </c>
      <c r="B113" s="215" t="s">
        <v>319</v>
      </c>
      <c r="C113" s="216">
        <v>88</v>
      </c>
      <c r="D113" s="219"/>
      <c r="E113" s="218"/>
    </row>
    <row r="114" s="199" customFormat="1" ht="27" customHeight="1" spans="1:5">
      <c r="A114" s="214"/>
      <c r="B114" s="215" t="s">
        <v>320</v>
      </c>
      <c r="C114" s="216">
        <f>SUM(C115:C120)</f>
        <v>1586</v>
      </c>
      <c r="D114" s="216">
        <v>1471</v>
      </c>
      <c r="E114" s="218">
        <f t="shared" si="4"/>
        <v>1.0782</v>
      </c>
    </row>
    <row r="115" s="199" customFormat="1" ht="27" customHeight="1" spans="1:5">
      <c r="A115" s="214" t="s">
        <v>321</v>
      </c>
      <c r="B115" s="215" t="s">
        <v>322</v>
      </c>
      <c r="C115" s="216">
        <v>984</v>
      </c>
      <c r="D115" s="219">
        <v>1094</v>
      </c>
      <c r="E115" s="218">
        <f t="shared" si="4"/>
        <v>0.8995</v>
      </c>
    </row>
    <row r="116" s="199" customFormat="1" ht="27" customHeight="1" spans="1:5">
      <c r="A116" s="214" t="s">
        <v>323</v>
      </c>
      <c r="B116" s="215" t="s">
        <v>324</v>
      </c>
      <c r="C116" s="216">
        <v>115</v>
      </c>
      <c r="D116" s="219">
        <v>107</v>
      </c>
      <c r="E116" s="218">
        <f t="shared" si="4"/>
        <v>1.0748</v>
      </c>
    </row>
    <row r="117" s="199" customFormat="1" ht="27" customHeight="1" spans="1:5">
      <c r="A117" s="214" t="s">
        <v>325</v>
      </c>
      <c r="B117" s="215" t="s">
        <v>326</v>
      </c>
      <c r="C117" s="216">
        <v>36</v>
      </c>
      <c r="D117" s="219">
        <v>36</v>
      </c>
      <c r="E117" s="218">
        <f t="shared" si="4"/>
        <v>1</v>
      </c>
    </row>
    <row r="118" s="199" customFormat="1" ht="27" customHeight="1" spans="1:5">
      <c r="A118" s="214" t="s">
        <v>327</v>
      </c>
      <c r="B118" s="215" t="s">
        <v>328</v>
      </c>
      <c r="C118" s="216">
        <v>57</v>
      </c>
      <c r="D118" s="219">
        <v>69</v>
      </c>
      <c r="E118" s="218">
        <f t="shared" si="4"/>
        <v>0.8261</v>
      </c>
    </row>
    <row r="119" s="199" customFormat="1" ht="27" customHeight="1" spans="1:5">
      <c r="A119" s="214" t="s">
        <v>329</v>
      </c>
      <c r="B119" s="215" t="s">
        <v>330</v>
      </c>
      <c r="C119" s="216">
        <v>187</v>
      </c>
      <c r="D119" s="219">
        <v>165</v>
      </c>
      <c r="E119" s="218">
        <f t="shared" si="4"/>
        <v>1.1333</v>
      </c>
    </row>
    <row r="120" s="199" customFormat="1" ht="27" customHeight="1" spans="1:5">
      <c r="A120" s="214" t="s">
        <v>331</v>
      </c>
      <c r="B120" s="215" t="s">
        <v>332</v>
      </c>
      <c r="C120" s="216">
        <v>207</v>
      </c>
      <c r="D120" s="219"/>
      <c r="E120" s="218"/>
    </row>
    <row r="121" s="199" customFormat="1" ht="27" customHeight="1" spans="1:5">
      <c r="A121" s="214"/>
      <c r="B121" s="215" t="s">
        <v>333</v>
      </c>
      <c r="C121" s="216">
        <v>2500</v>
      </c>
      <c r="D121" s="216">
        <v>3000</v>
      </c>
      <c r="E121" s="218">
        <f t="shared" si="4"/>
        <v>0.8333</v>
      </c>
    </row>
    <row r="122" s="199" customFormat="1" ht="27" customHeight="1" spans="1:5">
      <c r="A122" s="214" t="s">
        <v>334</v>
      </c>
      <c r="B122" s="215" t="s">
        <v>335</v>
      </c>
      <c r="C122" s="216">
        <v>2500</v>
      </c>
      <c r="D122" s="219">
        <v>3000</v>
      </c>
      <c r="E122" s="218">
        <f t="shared" si="4"/>
        <v>0.8333</v>
      </c>
    </row>
    <row r="123" s="199" customFormat="1" ht="27" customHeight="1" spans="1:5">
      <c r="A123" s="214"/>
      <c r="B123" s="215" t="s">
        <v>336</v>
      </c>
      <c r="C123" s="216">
        <f>C124+C127+C133+C135+C138+C140</f>
        <v>89951</v>
      </c>
      <c r="D123" s="217">
        <v>106140</v>
      </c>
      <c r="E123" s="218">
        <f t="shared" si="4"/>
        <v>0.8475</v>
      </c>
    </row>
    <row r="124" s="199" customFormat="1" ht="27" customHeight="1" spans="1:5">
      <c r="A124" s="214"/>
      <c r="B124" s="215" t="s">
        <v>337</v>
      </c>
      <c r="C124" s="216">
        <f>SUM(C125:C126)</f>
        <v>935</v>
      </c>
      <c r="D124" s="216">
        <v>560</v>
      </c>
      <c r="E124" s="218">
        <f t="shared" si="4"/>
        <v>1.6696</v>
      </c>
    </row>
    <row r="125" s="199" customFormat="1" ht="27" customHeight="1" spans="1:5">
      <c r="A125" s="214" t="s">
        <v>338</v>
      </c>
      <c r="B125" s="215" t="s">
        <v>339</v>
      </c>
      <c r="C125" s="216">
        <v>140</v>
      </c>
      <c r="D125" s="219">
        <v>128</v>
      </c>
      <c r="E125" s="218">
        <f t="shared" ref="E125:E150" si="5">C125/D125</f>
        <v>1.0938</v>
      </c>
    </row>
    <row r="126" s="199" customFormat="1" ht="27" customHeight="1" spans="1:5">
      <c r="A126" s="214" t="s">
        <v>340</v>
      </c>
      <c r="B126" s="215" t="s">
        <v>341</v>
      </c>
      <c r="C126" s="216">
        <v>795</v>
      </c>
      <c r="D126" s="219">
        <v>432</v>
      </c>
      <c r="E126" s="218">
        <f t="shared" si="5"/>
        <v>1.8403</v>
      </c>
    </row>
    <row r="127" s="199" customFormat="1" ht="27" customHeight="1" spans="1:5">
      <c r="A127" s="214"/>
      <c r="B127" s="215" t="s">
        <v>342</v>
      </c>
      <c r="C127" s="216">
        <f>SUM(C128:C132)</f>
        <v>85283</v>
      </c>
      <c r="D127" s="216">
        <v>95070</v>
      </c>
      <c r="E127" s="218">
        <f t="shared" si="5"/>
        <v>0.8971</v>
      </c>
    </row>
    <row r="128" s="199" customFormat="1" ht="27" customHeight="1" spans="1:5">
      <c r="A128" s="214" t="s">
        <v>343</v>
      </c>
      <c r="B128" s="215" t="s">
        <v>344</v>
      </c>
      <c r="C128" s="216">
        <v>7631</v>
      </c>
      <c r="D128" s="219">
        <v>3373</v>
      </c>
      <c r="E128" s="218">
        <f t="shared" si="5"/>
        <v>2.2624</v>
      </c>
    </row>
    <row r="129" s="199" customFormat="1" ht="27" customHeight="1" spans="1:5">
      <c r="A129" s="214" t="s">
        <v>345</v>
      </c>
      <c r="B129" s="215" t="s">
        <v>346</v>
      </c>
      <c r="C129" s="216">
        <v>53831</v>
      </c>
      <c r="D129" s="219">
        <v>41999</v>
      </c>
      <c r="E129" s="218">
        <f t="shared" si="5"/>
        <v>1.2817</v>
      </c>
    </row>
    <row r="130" s="199" customFormat="1" ht="27" customHeight="1" spans="1:5">
      <c r="A130" s="214" t="s">
        <v>347</v>
      </c>
      <c r="B130" s="215" t="s">
        <v>348</v>
      </c>
      <c r="C130" s="216">
        <v>8772</v>
      </c>
      <c r="D130" s="219">
        <v>6972</v>
      </c>
      <c r="E130" s="218">
        <f t="shared" si="5"/>
        <v>1.2582</v>
      </c>
    </row>
    <row r="131" s="199" customFormat="1" ht="27" customHeight="1" spans="1:5">
      <c r="A131" s="214" t="s">
        <v>349</v>
      </c>
      <c r="B131" s="215" t="s">
        <v>350</v>
      </c>
      <c r="C131" s="216">
        <v>162</v>
      </c>
      <c r="D131" s="219">
        <v>161</v>
      </c>
      <c r="E131" s="218">
        <f t="shared" si="5"/>
        <v>1.0062</v>
      </c>
    </row>
    <row r="132" s="199" customFormat="1" ht="27" customHeight="1" spans="1:5">
      <c r="A132" s="214" t="s">
        <v>351</v>
      </c>
      <c r="B132" s="215" t="s">
        <v>352</v>
      </c>
      <c r="C132" s="216">
        <v>14887</v>
      </c>
      <c r="D132" s="219">
        <v>42565</v>
      </c>
      <c r="E132" s="218">
        <f t="shared" si="5"/>
        <v>0.3497</v>
      </c>
    </row>
    <row r="133" s="199" customFormat="1" ht="27" customHeight="1" spans="1:5">
      <c r="A133" s="214"/>
      <c r="B133" s="215" t="s">
        <v>353</v>
      </c>
      <c r="C133" s="216">
        <v>87</v>
      </c>
      <c r="D133" s="216">
        <v>89</v>
      </c>
      <c r="E133" s="218">
        <f t="shared" si="5"/>
        <v>0.9775</v>
      </c>
    </row>
    <row r="134" s="199" customFormat="1" ht="27" customHeight="1" spans="1:5">
      <c r="A134" s="214" t="s">
        <v>354</v>
      </c>
      <c r="B134" s="215" t="s">
        <v>355</v>
      </c>
      <c r="C134" s="216">
        <v>87</v>
      </c>
      <c r="D134" s="219">
        <v>89</v>
      </c>
      <c r="E134" s="218">
        <f t="shared" si="5"/>
        <v>0.9775</v>
      </c>
    </row>
    <row r="135" s="199" customFormat="1" ht="27" customHeight="1" spans="1:5">
      <c r="A135" s="214"/>
      <c r="B135" s="215" t="s">
        <v>356</v>
      </c>
      <c r="C135" s="216">
        <f>SUM(C136:C137)</f>
        <v>359</v>
      </c>
      <c r="D135" s="216">
        <v>3813</v>
      </c>
      <c r="E135" s="218">
        <f t="shared" si="5"/>
        <v>0.0942</v>
      </c>
    </row>
    <row r="136" s="199" customFormat="1" ht="27" customHeight="1" spans="1:5">
      <c r="A136" s="214" t="s">
        <v>357</v>
      </c>
      <c r="B136" s="215" t="s">
        <v>358</v>
      </c>
      <c r="C136" s="216">
        <v>124</v>
      </c>
      <c r="D136" s="219">
        <v>153</v>
      </c>
      <c r="E136" s="218">
        <f t="shared" si="5"/>
        <v>0.8105</v>
      </c>
    </row>
    <row r="137" s="199" customFormat="1" ht="27" customHeight="1" spans="1:5">
      <c r="A137" s="214" t="s">
        <v>359</v>
      </c>
      <c r="B137" s="215" t="s">
        <v>360</v>
      </c>
      <c r="C137" s="216">
        <v>235</v>
      </c>
      <c r="D137" s="219">
        <v>3660</v>
      </c>
      <c r="E137" s="218">
        <f t="shared" si="5"/>
        <v>0.0642</v>
      </c>
    </row>
    <row r="138" s="199" customFormat="1" ht="27" customHeight="1" spans="1:5">
      <c r="A138" s="214"/>
      <c r="B138" s="215" t="s">
        <v>361</v>
      </c>
      <c r="C138" s="216">
        <v>1938</v>
      </c>
      <c r="D138" s="216">
        <v>654</v>
      </c>
      <c r="E138" s="218">
        <f t="shared" si="5"/>
        <v>2.9633</v>
      </c>
    </row>
    <row r="139" s="199" customFormat="1" ht="27" customHeight="1" spans="1:5">
      <c r="A139" s="214" t="s">
        <v>362</v>
      </c>
      <c r="B139" s="215" t="s">
        <v>363</v>
      </c>
      <c r="C139" s="216">
        <v>1938</v>
      </c>
      <c r="D139" s="219">
        <v>654</v>
      </c>
      <c r="E139" s="218">
        <f t="shared" si="5"/>
        <v>2.9633</v>
      </c>
    </row>
    <row r="140" s="199" customFormat="1" ht="27" customHeight="1" spans="1:5">
      <c r="A140" s="214"/>
      <c r="B140" s="215" t="s">
        <v>364</v>
      </c>
      <c r="C140" s="216">
        <f>SUM(C141:C142)</f>
        <v>1349</v>
      </c>
      <c r="D140" s="216">
        <v>954</v>
      </c>
      <c r="E140" s="218">
        <f t="shared" si="5"/>
        <v>1.414</v>
      </c>
    </row>
    <row r="141" s="199" customFormat="1" ht="27" customHeight="1" spans="1:5">
      <c r="A141" s="214" t="s">
        <v>365</v>
      </c>
      <c r="B141" s="215" t="s">
        <v>366</v>
      </c>
      <c r="C141" s="216">
        <v>1175</v>
      </c>
      <c r="D141" s="219">
        <v>785</v>
      </c>
      <c r="E141" s="218">
        <f t="shared" si="5"/>
        <v>1.4968</v>
      </c>
    </row>
    <row r="142" s="199" customFormat="1" ht="27" customHeight="1" spans="1:5">
      <c r="A142" s="214" t="s">
        <v>367</v>
      </c>
      <c r="B142" s="215" t="s">
        <v>368</v>
      </c>
      <c r="C142" s="216">
        <v>174</v>
      </c>
      <c r="D142" s="219">
        <v>169</v>
      </c>
      <c r="E142" s="218">
        <f t="shared" si="5"/>
        <v>1.0296</v>
      </c>
    </row>
    <row r="143" s="199" customFormat="1" ht="27" customHeight="1" spans="1:5">
      <c r="A143" s="214"/>
      <c r="B143" s="215" t="s">
        <v>369</v>
      </c>
      <c r="C143" s="216">
        <f>C144+C147+C149+C152</f>
        <v>2902</v>
      </c>
      <c r="D143" s="219">
        <v>6665</v>
      </c>
      <c r="E143" s="218">
        <f t="shared" si="5"/>
        <v>0.4354</v>
      </c>
    </row>
    <row r="144" s="199" customFormat="1" ht="27" customHeight="1" spans="1:5">
      <c r="A144" s="214"/>
      <c r="B144" s="215" t="s">
        <v>370</v>
      </c>
      <c r="C144" s="216">
        <f>SUM(C145:C146)</f>
        <v>172</v>
      </c>
      <c r="D144" s="216">
        <v>148</v>
      </c>
      <c r="E144" s="218">
        <f t="shared" si="5"/>
        <v>1.1622</v>
      </c>
    </row>
    <row r="145" s="199" customFormat="1" ht="27" customHeight="1" spans="1:5">
      <c r="A145" s="214" t="s">
        <v>371</v>
      </c>
      <c r="B145" s="215" t="s">
        <v>372</v>
      </c>
      <c r="C145" s="216">
        <v>110</v>
      </c>
      <c r="D145" s="219">
        <v>74</v>
      </c>
      <c r="E145" s="218">
        <f t="shared" si="5"/>
        <v>1.4865</v>
      </c>
    </row>
    <row r="146" s="199" customFormat="1" ht="27" customHeight="1" spans="1:5">
      <c r="A146" s="214" t="s">
        <v>373</v>
      </c>
      <c r="B146" s="215" t="s">
        <v>374</v>
      </c>
      <c r="C146" s="216">
        <v>62</v>
      </c>
      <c r="D146" s="219">
        <v>74</v>
      </c>
      <c r="E146" s="218">
        <f t="shared" si="5"/>
        <v>0.8378</v>
      </c>
    </row>
    <row r="147" s="199" customFormat="1" ht="27" customHeight="1" spans="1:5">
      <c r="A147" s="214"/>
      <c r="B147" s="215" t="s">
        <v>375</v>
      </c>
      <c r="C147" s="216">
        <v>700</v>
      </c>
      <c r="D147" s="216">
        <v>3108</v>
      </c>
      <c r="E147" s="218">
        <f t="shared" si="5"/>
        <v>0.2252</v>
      </c>
    </row>
    <row r="148" s="199" customFormat="1" ht="27" customHeight="1" spans="1:5">
      <c r="A148" s="214" t="s">
        <v>376</v>
      </c>
      <c r="B148" s="215" t="s">
        <v>377</v>
      </c>
      <c r="C148" s="216">
        <v>700</v>
      </c>
      <c r="D148" s="219">
        <v>108</v>
      </c>
      <c r="E148" s="218">
        <f t="shared" si="5"/>
        <v>6.4815</v>
      </c>
    </row>
    <row r="149" s="199" customFormat="1" ht="27" customHeight="1" spans="1:5">
      <c r="A149" s="214"/>
      <c r="B149" s="215" t="s">
        <v>378</v>
      </c>
      <c r="C149" s="216">
        <f>SUM(C150:C151)</f>
        <v>293</v>
      </c>
      <c r="D149" s="216">
        <v>388</v>
      </c>
      <c r="E149" s="218">
        <f t="shared" si="5"/>
        <v>0.7552</v>
      </c>
    </row>
    <row r="150" s="199" customFormat="1" ht="27" customHeight="1" spans="1:5">
      <c r="A150" s="214" t="s">
        <v>379</v>
      </c>
      <c r="B150" s="215" t="s">
        <v>380</v>
      </c>
      <c r="C150" s="216">
        <v>52</v>
      </c>
      <c r="D150" s="219">
        <v>48</v>
      </c>
      <c r="E150" s="218">
        <f t="shared" si="5"/>
        <v>1.0833</v>
      </c>
    </row>
    <row r="151" s="199" customFormat="1" ht="27" customHeight="1" spans="1:5">
      <c r="A151" s="214" t="s">
        <v>381</v>
      </c>
      <c r="B151" s="215" t="s">
        <v>382</v>
      </c>
      <c r="C151" s="216">
        <v>241</v>
      </c>
      <c r="D151" s="219">
        <v>340</v>
      </c>
      <c r="E151" s="218">
        <f t="shared" ref="E149:E154" si="6">C151/D151</f>
        <v>0.7088</v>
      </c>
    </row>
    <row r="152" s="199" customFormat="1" ht="27" customHeight="1" spans="1:5">
      <c r="A152" s="214"/>
      <c r="B152" s="215" t="s">
        <v>383</v>
      </c>
      <c r="C152" s="216">
        <v>1737</v>
      </c>
      <c r="D152" s="216">
        <v>3021</v>
      </c>
      <c r="E152" s="218">
        <f t="shared" si="6"/>
        <v>0.575</v>
      </c>
    </row>
    <row r="153" s="199" customFormat="1" ht="27" customHeight="1" spans="1:5">
      <c r="A153" s="214" t="s">
        <v>384</v>
      </c>
      <c r="B153" s="215" t="s">
        <v>385</v>
      </c>
      <c r="C153" s="216">
        <v>1737</v>
      </c>
      <c r="D153" s="219">
        <v>3021</v>
      </c>
      <c r="E153" s="218">
        <f t="shared" si="6"/>
        <v>0.575</v>
      </c>
    </row>
    <row r="154" s="199" customFormat="1" ht="27" customHeight="1" spans="1:5">
      <c r="A154" s="214"/>
      <c r="B154" s="215" t="s">
        <v>386</v>
      </c>
      <c r="C154" s="216">
        <f>C155+C165+C170+C175+C177</f>
        <v>4958</v>
      </c>
      <c r="D154" s="217">
        <v>4311</v>
      </c>
      <c r="E154" s="218">
        <f t="shared" si="6"/>
        <v>1.1501</v>
      </c>
    </row>
    <row r="155" s="199" customFormat="1" ht="27" customHeight="1" spans="1:5">
      <c r="A155" s="214"/>
      <c r="B155" s="215" t="s">
        <v>387</v>
      </c>
      <c r="C155" s="216">
        <f>SUM(C156:C164)</f>
        <v>2973</v>
      </c>
      <c r="D155" s="216"/>
      <c r="E155" s="218"/>
    </row>
    <row r="156" s="199" customFormat="1" ht="27" customHeight="1" spans="1:5">
      <c r="A156" s="214" t="s">
        <v>388</v>
      </c>
      <c r="B156" s="215" t="s">
        <v>389</v>
      </c>
      <c r="C156" s="216">
        <v>372</v>
      </c>
      <c r="D156" s="219">
        <v>290</v>
      </c>
      <c r="E156" s="218">
        <f>C156/D156</f>
        <v>1.2828</v>
      </c>
    </row>
    <row r="157" s="199" customFormat="1" ht="27" customHeight="1" spans="1:5">
      <c r="A157" s="214" t="s">
        <v>390</v>
      </c>
      <c r="B157" s="215" t="s">
        <v>391</v>
      </c>
      <c r="C157" s="216">
        <v>278</v>
      </c>
      <c r="D157" s="219">
        <v>220</v>
      </c>
      <c r="E157" s="218">
        <f t="shared" ref="E157:E183" si="7">C157/D157</f>
        <v>1.2636</v>
      </c>
    </row>
    <row r="158" s="199" customFormat="1" ht="27" customHeight="1" spans="1:5">
      <c r="A158" s="214" t="s">
        <v>392</v>
      </c>
      <c r="B158" s="215" t="s">
        <v>393</v>
      </c>
      <c r="C158" s="216">
        <v>20</v>
      </c>
      <c r="D158" s="219">
        <v>50</v>
      </c>
      <c r="E158" s="218">
        <f t="shared" si="7"/>
        <v>0.4</v>
      </c>
    </row>
    <row r="159" s="199" customFormat="1" ht="27" customHeight="1" spans="1:5">
      <c r="A159" s="214" t="s">
        <v>394</v>
      </c>
      <c r="B159" s="215" t="s">
        <v>395</v>
      </c>
      <c r="C159" s="216">
        <v>1965</v>
      </c>
      <c r="D159" s="219">
        <v>1808</v>
      </c>
      <c r="E159" s="218">
        <f t="shared" si="7"/>
        <v>1.0868</v>
      </c>
    </row>
    <row r="160" s="199" customFormat="1" ht="27" customHeight="1" spans="1:5">
      <c r="A160" s="214" t="s">
        <v>396</v>
      </c>
      <c r="B160" s="215" t="s">
        <v>397</v>
      </c>
      <c r="C160" s="216">
        <v>10</v>
      </c>
      <c r="D160" s="219"/>
      <c r="E160" s="218"/>
    </row>
    <row r="161" s="199" customFormat="1" ht="27" customHeight="1" spans="1:5">
      <c r="A161" s="214" t="s">
        <v>398</v>
      </c>
      <c r="B161" s="215" t="s">
        <v>399</v>
      </c>
      <c r="C161" s="216">
        <v>121</v>
      </c>
      <c r="D161" s="219">
        <v>96</v>
      </c>
      <c r="E161" s="218">
        <f t="shared" si="7"/>
        <v>1.2604</v>
      </c>
    </row>
    <row r="162" s="199" customFormat="1" ht="27" customHeight="1" spans="1:5">
      <c r="A162" s="214" t="s">
        <v>400</v>
      </c>
      <c r="B162" s="215" t="s">
        <v>401</v>
      </c>
      <c r="C162" s="216">
        <v>45</v>
      </c>
      <c r="D162" s="219"/>
      <c r="E162" s="218"/>
    </row>
    <row r="163" s="199" customFormat="1" ht="27" customHeight="1" spans="1:5">
      <c r="A163" s="214" t="s">
        <v>402</v>
      </c>
      <c r="B163" s="215" t="s">
        <v>403</v>
      </c>
      <c r="C163" s="216">
        <v>20</v>
      </c>
      <c r="D163" s="219"/>
      <c r="E163" s="218"/>
    </row>
    <row r="164" s="199" customFormat="1" ht="27" customHeight="1" spans="1:5">
      <c r="A164" s="214" t="s">
        <v>404</v>
      </c>
      <c r="B164" s="215" t="s">
        <v>405</v>
      </c>
      <c r="C164" s="216">
        <v>142</v>
      </c>
      <c r="D164" s="219">
        <v>187</v>
      </c>
      <c r="E164" s="218">
        <f t="shared" si="7"/>
        <v>0.7594</v>
      </c>
    </row>
    <row r="165" s="199" customFormat="1" ht="27" customHeight="1" spans="1:5">
      <c r="A165" s="214"/>
      <c r="B165" s="215" t="s">
        <v>406</v>
      </c>
      <c r="C165" s="216">
        <f>SUM(C166:C169)</f>
        <v>1138</v>
      </c>
      <c r="D165" s="216">
        <v>811</v>
      </c>
      <c r="E165" s="218">
        <f t="shared" si="7"/>
        <v>1.4032</v>
      </c>
    </row>
    <row r="166" s="199" customFormat="1" ht="27" customHeight="1" spans="1:5">
      <c r="A166" s="214" t="s">
        <v>407</v>
      </c>
      <c r="B166" s="215" t="s">
        <v>408</v>
      </c>
      <c r="C166" s="216">
        <v>110</v>
      </c>
      <c r="D166" s="219">
        <v>101</v>
      </c>
      <c r="E166" s="218">
        <f t="shared" si="7"/>
        <v>1.0891</v>
      </c>
    </row>
    <row r="167" s="199" customFormat="1" ht="27" customHeight="1" spans="1:5">
      <c r="A167" s="214" t="s">
        <v>409</v>
      </c>
      <c r="B167" s="215" t="s">
        <v>410</v>
      </c>
      <c r="C167" s="216">
        <v>108</v>
      </c>
      <c r="D167" s="219">
        <v>160</v>
      </c>
      <c r="E167" s="218">
        <f t="shared" si="7"/>
        <v>0.675</v>
      </c>
    </row>
    <row r="168" s="199" customFormat="1" ht="27" customHeight="1" spans="1:5">
      <c r="A168" s="214" t="s">
        <v>411</v>
      </c>
      <c r="B168" s="215" t="s">
        <v>412</v>
      </c>
      <c r="C168" s="216">
        <v>600</v>
      </c>
      <c r="D168" s="219">
        <v>550</v>
      </c>
      <c r="E168" s="218">
        <f t="shared" si="7"/>
        <v>1.0909</v>
      </c>
    </row>
    <row r="169" s="199" customFormat="1" ht="27" customHeight="1" spans="1:5">
      <c r="A169" s="214" t="s">
        <v>413</v>
      </c>
      <c r="B169" s="215" t="s">
        <v>414</v>
      </c>
      <c r="C169" s="216">
        <v>320</v>
      </c>
      <c r="D169" s="219"/>
      <c r="E169" s="218"/>
    </row>
    <row r="170" s="199" customFormat="1" ht="27" customHeight="1" spans="1:5">
      <c r="A170" s="214"/>
      <c r="B170" s="215" t="s">
        <v>415</v>
      </c>
      <c r="C170" s="216">
        <f>SUM(C171:C174)</f>
        <v>495</v>
      </c>
      <c r="D170" s="216">
        <v>513</v>
      </c>
      <c r="E170" s="218">
        <f t="shared" si="7"/>
        <v>0.9649</v>
      </c>
    </row>
    <row r="171" s="199" customFormat="1" ht="27" customHeight="1" spans="1:5">
      <c r="A171" s="214" t="s">
        <v>416</v>
      </c>
      <c r="B171" s="215" t="s">
        <v>417</v>
      </c>
      <c r="C171" s="216">
        <v>57</v>
      </c>
      <c r="D171" s="219">
        <v>50</v>
      </c>
      <c r="E171" s="218">
        <f t="shared" si="7"/>
        <v>1.14</v>
      </c>
    </row>
    <row r="172" s="199" customFormat="1" ht="27" customHeight="1" spans="1:5">
      <c r="A172" s="214" t="s">
        <v>418</v>
      </c>
      <c r="B172" s="215" t="s">
        <v>419</v>
      </c>
      <c r="C172" s="216">
        <v>115</v>
      </c>
      <c r="D172" s="219">
        <v>100</v>
      </c>
      <c r="E172" s="218">
        <f t="shared" si="7"/>
        <v>1.15</v>
      </c>
    </row>
    <row r="173" s="199" customFormat="1" ht="27" customHeight="1" spans="1:5">
      <c r="A173" s="214" t="s">
        <v>420</v>
      </c>
      <c r="B173" s="215" t="s">
        <v>421</v>
      </c>
      <c r="C173" s="216">
        <v>286</v>
      </c>
      <c r="D173" s="219">
        <v>343</v>
      </c>
      <c r="E173" s="218">
        <f t="shared" si="7"/>
        <v>0.8338</v>
      </c>
    </row>
    <row r="174" s="199" customFormat="1" ht="27" customHeight="1" spans="1:5">
      <c r="A174" s="214" t="s">
        <v>422</v>
      </c>
      <c r="B174" s="215" t="s">
        <v>423</v>
      </c>
      <c r="C174" s="216">
        <v>37</v>
      </c>
      <c r="D174" s="219">
        <v>20</v>
      </c>
      <c r="E174" s="218">
        <f t="shared" si="7"/>
        <v>1.85</v>
      </c>
    </row>
    <row r="175" s="199" customFormat="1" ht="27" customHeight="1" spans="1:5">
      <c r="A175" s="214"/>
      <c r="B175" s="215" t="s">
        <v>424</v>
      </c>
      <c r="C175" s="216">
        <v>321</v>
      </c>
      <c r="D175" s="216"/>
      <c r="E175" s="218"/>
    </row>
    <row r="176" s="199" customFormat="1" ht="27" customHeight="1" spans="1:5">
      <c r="A176" s="214" t="s">
        <v>425</v>
      </c>
      <c r="B176" s="215" t="s">
        <v>426</v>
      </c>
      <c r="C176" s="216">
        <v>321</v>
      </c>
      <c r="D176" s="219"/>
      <c r="E176" s="218"/>
    </row>
    <row r="177" s="199" customFormat="1" ht="27" customHeight="1" spans="1:5">
      <c r="A177" s="214"/>
      <c r="B177" s="215" t="s">
        <v>427</v>
      </c>
      <c r="C177" s="216">
        <v>31</v>
      </c>
      <c r="D177" s="216">
        <v>0</v>
      </c>
      <c r="E177" s="218"/>
    </row>
    <row r="178" s="199" customFormat="1" ht="27" customHeight="1" spans="1:5">
      <c r="A178" s="214" t="s">
        <v>428</v>
      </c>
      <c r="B178" s="215" t="s">
        <v>429</v>
      </c>
      <c r="C178" s="216">
        <v>31</v>
      </c>
      <c r="D178" s="219">
        <v>0</v>
      </c>
      <c r="E178" s="218"/>
    </row>
    <row r="179" s="199" customFormat="1" ht="27" customHeight="1" spans="1:5">
      <c r="A179" s="214"/>
      <c r="B179" s="215" t="s">
        <v>430</v>
      </c>
      <c r="C179" s="216">
        <f>C180+C186+C190+C193+C196+C199+C201+C203+C208+C211+C213+C216+C218+C220</f>
        <v>38849</v>
      </c>
      <c r="D179" s="219">
        <v>35349</v>
      </c>
      <c r="E179" s="218">
        <f t="shared" si="7"/>
        <v>1.099</v>
      </c>
    </row>
    <row r="180" s="199" customFormat="1" ht="27" customHeight="1" spans="1:5">
      <c r="A180" s="214"/>
      <c r="B180" s="215" t="s">
        <v>431</v>
      </c>
      <c r="C180" s="216">
        <f>SUM(C181:C185)</f>
        <v>860</v>
      </c>
      <c r="D180" s="216">
        <v>1113</v>
      </c>
      <c r="E180" s="218">
        <f t="shared" si="7"/>
        <v>0.7727</v>
      </c>
    </row>
    <row r="181" s="199" customFormat="1" ht="27" customHeight="1" spans="1:5">
      <c r="A181" s="214" t="s">
        <v>432</v>
      </c>
      <c r="B181" s="215" t="s">
        <v>433</v>
      </c>
      <c r="C181" s="216">
        <v>255</v>
      </c>
      <c r="D181" s="219">
        <v>286</v>
      </c>
      <c r="E181" s="218">
        <f t="shared" si="7"/>
        <v>0.8916</v>
      </c>
    </row>
    <row r="182" s="199" customFormat="1" ht="27" customHeight="1" spans="1:5">
      <c r="A182" s="214" t="s">
        <v>434</v>
      </c>
      <c r="B182" s="215" t="s">
        <v>435</v>
      </c>
      <c r="C182" s="216">
        <v>241</v>
      </c>
      <c r="D182" s="219">
        <v>165</v>
      </c>
      <c r="E182" s="218">
        <f t="shared" si="7"/>
        <v>1.4606</v>
      </c>
    </row>
    <row r="183" s="199" customFormat="1" ht="27" customHeight="1" spans="1:5">
      <c r="A183" s="214" t="s">
        <v>436</v>
      </c>
      <c r="B183" s="215" t="s">
        <v>437</v>
      </c>
      <c r="C183" s="216">
        <v>3</v>
      </c>
      <c r="D183" s="219"/>
      <c r="E183" s="218"/>
    </row>
    <row r="184" s="199" customFormat="1" ht="27" customHeight="1" spans="1:5">
      <c r="A184" s="214" t="s">
        <v>438</v>
      </c>
      <c r="B184" s="215" t="s">
        <v>439</v>
      </c>
      <c r="C184" s="216">
        <v>357</v>
      </c>
      <c r="D184" s="219">
        <v>438</v>
      </c>
      <c r="E184" s="218">
        <f>C184/D184</f>
        <v>0.8151</v>
      </c>
    </row>
    <row r="185" s="199" customFormat="1" ht="27" customHeight="1" spans="1:5">
      <c r="A185" s="214" t="s">
        <v>440</v>
      </c>
      <c r="B185" s="215" t="s">
        <v>441</v>
      </c>
      <c r="C185" s="216">
        <v>4</v>
      </c>
      <c r="D185" s="219">
        <v>4</v>
      </c>
      <c r="E185" s="218">
        <f>C185/D185</f>
        <v>1</v>
      </c>
    </row>
    <row r="186" s="199" customFormat="1" ht="27" customHeight="1" spans="1:5">
      <c r="A186" s="214"/>
      <c r="B186" s="215" t="s">
        <v>442</v>
      </c>
      <c r="C186" s="216">
        <f>SUM(C187:C189)</f>
        <v>18003</v>
      </c>
      <c r="D186" s="216">
        <v>22626</v>
      </c>
      <c r="E186" s="218">
        <f t="shared" ref="E186:E198" si="8">C186/D186</f>
        <v>0.7957</v>
      </c>
    </row>
    <row r="187" s="199" customFormat="1" ht="27" customHeight="1" spans="1:5">
      <c r="A187" s="214" t="s">
        <v>443</v>
      </c>
      <c r="B187" s="215" t="s">
        <v>444</v>
      </c>
      <c r="C187" s="216">
        <v>229</v>
      </c>
      <c r="D187" s="219">
        <v>335</v>
      </c>
      <c r="E187" s="218">
        <f t="shared" si="8"/>
        <v>0.6836</v>
      </c>
    </row>
    <row r="188" s="199" customFormat="1" ht="27" customHeight="1" spans="1:5">
      <c r="A188" s="214" t="s">
        <v>445</v>
      </c>
      <c r="B188" s="215" t="s">
        <v>446</v>
      </c>
      <c r="C188" s="216">
        <v>17443</v>
      </c>
      <c r="D188" s="219">
        <v>21679</v>
      </c>
      <c r="E188" s="218">
        <f t="shared" si="8"/>
        <v>0.8046</v>
      </c>
    </row>
    <row r="189" s="199" customFormat="1" ht="27" customHeight="1" spans="1:5">
      <c r="A189" s="214" t="s">
        <v>447</v>
      </c>
      <c r="B189" s="215" t="s">
        <v>448</v>
      </c>
      <c r="C189" s="216">
        <v>331</v>
      </c>
      <c r="D189" s="219">
        <v>177</v>
      </c>
      <c r="E189" s="218">
        <f t="shared" si="8"/>
        <v>1.8701</v>
      </c>
    </row>
    <row r="190" s="199" customFormat="1" ht="27" customHeight="1" spans="1:5">
      <c r="A190" s="214"/>
      <c r="B190" s="215" t="s">
        <v>449</v>
      </c>
      <c r="C190" s="216">
        <f>SUM(C191:C192)</f>
        <v>13173</v>
      </c>
      <c r="D190" s="216">
        <v>6248</v>
      </c>
      <c r="E190" s="218">
        <f t="shared" si="8"/>
        <v>2.1084</v>
      </c>
    </row>
    <row r="191" s="199" customFormat="1" ht="27" customHeight="1" spans="1:5">
      <c r="A191" s="214" t="s">
        <v>450</v>
      </c>
      <c r="B191" s="215" t="s">
        <v>451</v>
      </c>
      <c r="C191" s="216">
        <v>173</v>
      </c>
      <c r="D191" s="219">
        <v>248</v>
      </c>
      <c r="E191" s="218">
        <f t="shared" si="8"/>
        <v>0.6976</v>
      </c>
    </row>
    <row r="192" s="199" customFormat="1" ht="27" customHeight="1" spans="1:5">
      <c r="A192" s="214" t="s">
        <v>452</v>
      </c>
      <c r="B192" s="215" t="s">
        <v>453</v>
      </c>
      <c r="C192" s="216">
        <v>13000</v>
      </c>
      <c r="D192" s="219">
        <v>6000</v>
      </c>
      <c r="E192" s="218">
        <f t="shared" si="8"/>
        <v>2.1667</v>
      </c>
    </row>
    <row r="193" s="199" customFormat="1" ht="27" customHeight="1" spans="1:5">
      <c r="A193" s="214"/>
      <c r="B193" s="215" t="s">
        <v>454</v>
      </c>
      <c r="C193" s="216">
        <f>SUM(C194:C195)</f>
        <v>784</v>
      </c>
      <c r="D193" s="216">
        <v>1735</v>
      </c>
      <c r="E193" s="218">
        <f t="shared" si="8"/>
        <v>0.4519</v>
      </c>
    </row>
    <row r="194" s="199" customFormat="1" ht="27" customHeight="1" spans="1:5">
      <c r="A194" s="214" t="s">
        <v>455</v>
      </c>
      <c r="B194" s="215" t="s">
        <v>456</v>
      </c>
      <c r="C194" s="216">
        <v>600</v>
      </c>
      <c r="D194" s="219">
        <v>1300</v>
      </c>
      <c r="E194" s="218">
        <f t="shared" si="8"/>
        <v>0.4615</v>
      </c>
    </row>
    <row r="195" s="199" customFormat="1" ht="27" customHeight="1" spans="1:5">
      <c r="A195" s="214" t="s">
        <v>457</v>
      </c>
      <c r="B195" s="215" t="s">
        <v>458</v>
      </c>
      <c r="C195" s="216">
        <v>184</v>
      </c>
      <c r="D195" s="219">
        <v>35</v>
      </c>
      <c r="E195" s="218">
        <f t="shared" si="8"/>
        <v>5.2571</v>
      </c>
    </row>
    <row r="196" s="199" customFormat="1" ht="27" customHeight="1" spans="1:5">
      <c r="A196" s="214"/>
      <c r="B196" s="215" t="s">
        <v>459</v>
      </c>
      <c r="C196" s="216">
        <f>SUM(C197:C198)</f>
        <v>1923</v>
      </c>
      <c r="D196" s="216">
        <v>1543</v>
      </c>
      <c r="E196" s="218">
        <f t="shared" si="8"/>
        <v>1.2463</v>
      </c>
    </row>
    <row r="197" s="199" customFormat="1" ht="27" customHeight="1" spans="1:5">
      <c r="A197" s="214" t="s">
        <v>460</v>
      </c>
      <c r="B197" s="215" t="s">
        <v>461</v>
      </c>
      <c r="C197" s="216">
        <v>1485</v>
      </c>
      <c r="D197" s="219">
        <v>1376</v>
      </c>
      <c r="E197" s="218">
        <f t="shared" si="8"/>
        <v>1.0792</v>
      </c>
    </row>
    <row r="198" s="199" customFormat="1" ht="27" customHeight="1" spans="1:5">
      <c r="A198" s="214" t="s">
        <v>462</v>
      </c>
      <c r="B198" s="215" t="s">
        <v>463</v>
      </c>
      <c r="C198" s="216">
        <v>438</v>
      </c>
      <c r="D198" s="219">
        <v>167</v>
      </c>
      <c r="E198" s="218">
        <f t="shared" si="8"/>
        <v>2.6228</v>
      </c>
    </row>
    <row r="199" s="199" customFormat="1" ht="27" customHeight="1" spans="1:5">
      <c r="A199" s="214"/>
      <c r="B199" s="215" t="s">
        <v>464</v>
      </c>
      <c r="C199" s="216">
        <v>510</v>
      </c>
      <c r="D199" s="216">
        <v>295</v>
      </c>
      <c r="E199" s="218">
        <f t="shared" ref="E199:E214" si="9">C199/D199</f>
        <v>1.7288</v>
      </c>
    </row>
    <row r="200" s="199" customFormat="1" ht="27" customHeight="1" spans="1:5">
      <c r="A200" s="214" t="s">
        <v>465</v>
      </c>
      <c r="B200" s="215" t="s">
        <v>466</v>
      </c>
      <c r="C200" s="216">
        <v>510</v>
      </c>
      <c r="D200" s="219">
        <v>295</v>
      </c>
      <c r="E200" s="218">
        <f t="shared" si="9"/>
        <v>1.7288</v>
      </c>
    </row>
    <row r="201" s="199" customFormat="1" ht="27" customHeight="1" spans="1:5">
      <c r="A201" s="214"/>
      <c r="B201" s="215" t="s">
        <v>467</v>
      </c>
      <c r="C201" s="216">
        <v>1125</v>
      </c>
      <c r="D201" s="216">
        <v>160</v>
      </c>
      <c r="E201" s="218">
        <f t="shared" si="9"/>
        <v>7.0313</v>
      </c>
    </row>
    <row r="202" s="199" customFormat="1" ht="27" customHeight="1" spans="1:5">
      <c r="A202" s="214" t="s">
        <v>468</v>
      </c>
      <c r="B202" s="215" t="s">
        <v>469</v>
      </c>
      <c r="C202" s="216">
        <v>1125</v>
      </c>
      <c r="D202" s="219">
        <v>160</v>
      </c>
      <c r="E202" s="218">
        <f t="shared" si="9"/>
        <v>7.0313</v>
      </c>
    </row>
    <row r="203" s="199" customFormat="1" ht="27" customHeight="1" spans="1:5">
      <c r="A203" s="214"/>
      <c r="B203" s="215" t="s">
        <v>470</v>
      </c>
      <c r="C203" s="216">
        <f>SUM(C204:C207)</f>
        <v>743</v>
      </c>
      <c r="D203" s="216">
        <v>631</v>
      </c>
      <c r="E203" s="218">
        <f t="shared" si="9"/>
        <v>1.1775</v>
      </c>
    </row>
    <row r="204" s="199" customFormat="1" ht="27" customHeight="1" spans="1:5">
      <c r="A204" s="214" t="s">
        <v>471</v>
      </c>
      <c r="B204" s="215" t="s">
        <v>472</v>
      </c>
      <c r="C204" s="216">
        <v>62</v>
      </c>
      <c r="D204" s="219">
        <v>58</v>
      </c>
      <c r="E204" s="218">
        <f t="shared" si="9"/>
        <v>1.069</v>
      </c>
    </row>
    <row r="205" s="199" customFormat="1" ht="27" customHeight="1" spans="1:5">
      <c r="A205" s="214" t="s">
        <v>473</v>
      </c>
      <c r="B205" s="215" t="s">
        <v>474</v>
      </c>
      <c r="C205" s="216">
        <v>213</v>
      </c>
      <c r="D205" s="219">
        <v>185</v>
      </c>
      <c r="E205" s="218">
        <f t="shared" si="9"/>
        <v>1.1514</v>
      </c>
    </row>
    <row r="206" s="199" customFormat="1" ht="27" customHeight="1" spans="1:5">
      <c r="A206" s="214" t="s">
        <v>475</v>
      </c>
      <c r="B206" s="215" t="s">
        <v>476</v>
      </c>
      <c r="C206" s="216">
        <v>35</v>
      </c>
      <c r="D206" s="219">
        <v>29</v>
      </c>
      <c r="E206" s="218">
        <f t="shared" si="9"/>
        <v>1.2069</v>
      </c>
    </row>
    <row r="207" s="199" customFormat="1" ht="27" customHeight="1" spans="1:5">
      <c r="A207" s="214" t="s">
        <v>477</v>
      </c>
      <c r="B207" s="215" t="s">
        <v>478</v>
      </c>
      <c r="C207" s="216">
        <v>433</v>
      </c>
      <c r="D207" s="219">
        <v>359</v>
      </c>
      <c r="E207" s="218">
        <f t="shared" si="9"/>
        <v>1.2061</v>
      </c>
    </row>
    <row r="208" s="199" customFormat="1" ht="27" customHeight="1" spans="1:5">
      <c r="A208" s="214"/>
      <c r="B208" s="215" t="s">
        <v>479</v>
      </c>
      <c r="C208" s="216">
        <f>SUM(C209:C210)</f>
        <v>779</v>
      </c>
      <c r="D208" s="216">
        <v>275</v>
      </c>
      <c r="E208" s="218">
        <f t="shared" si="9"/>
        <v>2.8327</v>
      </c>
    </row>
    <row r="209" s="199" customFormat="1" ht="27" customHeight="1" spans="1:5">
      <c r="A209" s="214" t="s">
        <v>480</v>
      </c>
      <c r="B209" s="215" t="s">
        <v>481</v>
      </c>
      <c r="C209" s="216">
        <v>79</v>
      </c>
      <c r="D209" s="219">
        <v>75</v>
      </c>
      <c r="E209" s="218">
        <f t="shared" si="9"/>
        <v>1.0533</v>
      </c>
    </row>
    <row r="210" s="199" customFormat="1" ht="27" customHeight="1" spans="1:5">
      <c r="A210" s="214" t="s">
        <v>482</v>
      </c>
      <c r="B210" s="215" t="s">
        <v>483</v>
      </c>
      <c r="C210" s="216">
        <v>700</v>
      </c>
      <c r="D210" s="219">
        <v>200</v>
      </c>
      <c r="E210" s="218">
        <f t="shared" si="9"/>
        <v>3.5</v>
      </c>
    </row>
    <row r="211" s="199" customFormat="1" ht="27" customHeight="1" spans="1:5">
      <c r="A211" s="214"/>
      <c r="B211" s="215" t="s">
        <v>484</v>
      </c>
      <c r="C211" s="216">
        <v>28</v>
      </c>
      <c r="D211" s="216">
        <v>23</v>
      </c>
      <c r="E211" s="218">
        <f t="shared" si="9"/>
        <v>1.2174</v>
      </c>
    </row>
    <row r="212" s="199" customFormat="1" ht="27" customHeight="1" spans="1:5">
      <c r="A212" s="214" t="s">
        <v>485</v>
      </c>
      <c r="B212" s="215" t="s">
        <v>486</v>
      </c>
      <c r="C212" s="216">
        <v>28</v>
      </c>
      <c r="D212" s="219">
        <v>23</v>
      </c>
      <c r="E212" s="218">
        <f t="shared" si="9"/>
        <v>1.2174</v>
      </c>
    </row>
    <row r="213" s="199" customFormat="1" ht="27" customHeight="1" spans="1:5">
      <c r="A213" s="214"/>
      <c r="B213" s="215" t="s">
        <v>487</v>
      </c>
      <c r="C213" s="216">
        <f>SUM(C214:C215)</f>
        <v>63</v>
      </c>
      <c r="D213" s="216">
        <v>71</v>
      </c>
      <c r="E213" s="218">
        <f t="shared" si="9"/>
        <v>0.8873</v>
      </c>
    </row>
    <row r="214" s="199" customFormat="1" ht="27" customHeight="1" spans="1:5">
      <c r="A214" s="214" t="s">
        <v>488</v>
      </c>
      <c r="B214" s="215" t="s">
        <v>489</v>
      </c>
      <c r="C214" s="216">
        <v>63</v>
      </c>
      <c r="D214" s="219">
        <v>71</v>
      </c>
      <c r="E214" s="218">
        <f t="shared" si="9"/>
        <v>0.8873</v>
      </c>
    </row>
    <row r="215" s="199" customFormat="1" ht="27" customHeight="1" spans="1:5">
      <c r="A215" s="214" t="s">
        <v>490</v>
      </c>
      <c r="B215" s="215" t="s">
        <v>491</v>
      </c>
      <c r="C215" s="216">
        <v>0</v>
      </c>
      <c r="D215" s="219"/>
      <c r="E215" s="218"/>
    </row>
    <row r="216" s="199" customFormat="1" ht="27" customHeight="1" spans="1:5">
      <c r="A216" s="214"/>
      <c r="B216" s="215" t="s">
        <v>492</v>
      </c>
      <c r="C216" s="216">
        <v>700</v>
      </c>
      <c r="D216" s="216">
        <v>478</v>
      </c>
      <c r="E216" s="218">
        <f t="shared" ref="E214:E225" si="10">C216/D216</f>
        <v>1.4644</v>
      </c>
    </row>
    <row r="217" s="199" customFormat="1" ht="27" customHeight="1" spans="1:5">
      <c r="A217" s="214" t="s">
        <v>493</v>
      </c>
      <c r="B217" s="215" t="s">
        <v>494</v>
      </c>
      <c r="C217" s="216">
        <v>700</v>
      </c>
      <c r="D217" s="219">
        <v>478</v>
      </c>
      <c r="E217" s="218">
        <f t="shared" si="10"/>
        <v>1.4644</v>
      </c>
    </row>
    <row r="218" s="199" customFormat="1" ht="27" customHeight="1" spans="1:5">
      <c r="A218" s="214"/>
      <c r="B218" s="215" t="s">
        <v>495</v>
      </c>
      <c r="C218" s="216">
        <v>3</v>
      </c>
      <c r="D218" s="216"/>
      <c r="E218" s="218"/>
    </row>
    <row r="219" s="199" customFormat="1" ht="27" customHeight="1" spans="1:5">
      <c r="A219" s="214" t="s">
        <v>496</v>
      </c>
      <c r="B219" s="215" t="s">
        <v>497</v>
      </c>
      <c r="C219" s="216">
        <v>3</v>
      </c>
      <c r="D219" s="219"/>
      <c r="E219" s="218"/>
    </row>
    <row r="220" s="199" customFormat="1" ht="27" customHeight="1" spans="1:5">
      <c r="A220" s="214"/>
      <c r="B220" s="215" t="s">
        <v>498</v>
      </c>
      <c r="C220" s="216">
        <v>155</v>
      </c>
      <c r="D220" s="216">
        <v>151</v>
      </c>
      <c r="E220" s="218">
        <f t="shared" si="10"/>
        <v>1.0265</v>
      </c>
    </row>
    <row r="221" s="199" customFormat="1" ht="27" customHeight="1" spans="1:5">
      <c r="A221" s="214" t="s">
        <v>499</v>
      </c>
      <c r="B221" s="215" t="s">
        <v>500</v>
      </c>
      <c r="C221" s="216">
        <v>155</v>
      </c>
      <c r="D221" s="219">
        <v>151</v>
      </c>
      <c r="E221" s="218">
        <f t="shared" si="10"/>
        <v>1.0265</v>
      </c>
    </row>
    <row r="222" s="199" customFormat="1" ht="27" customHeight="1" spans="1:5">
      <c r="A222" s="214"/>
      <c r="B222" s="215" t="s">
        <v>501</v>
      </c>
      <c r="C222" s="216">
        <f>C223+C227+C229+C231+C236+C240+C242+C244+C246</f>
        <v>14643</v>
      </c>
      <c r="D222" s="219">
        <v>16690</v>
      </c>
      <c r="E222" s="218">
        <f t="shared" si="10"/>
        <v>0.8774</v>
      </c>
    </row>
    <row r="223" s="199" customFormat="1" ht="27" customHeight="1" spans="1:5">
      <c r="A223" s="214"/>
      <c r="B223" s="215" t="s">
        <v>502</v>
      </c>
      <c r="C223" s="216">
        <f>SUM(C224:C226)</f>
        <v>745</v>
      </c>
      <c r="D223" s="216">
        <v>622</v>
      </c>
      <c r="E223" s="218">
        <f t="shared" si="10"/>
        <v>1.1977</v>
      </c>
    </row>
    <row r="224" s="199" customFormat="1" ht="27" customHeight="1" spans="1:5">
      <c r="A224" s="214" t="s">
        <v>503</v>
      </c>
      <c r="B224" s="215" t="s">
        <v>504</v>
      </c>
      <c r="C224" s="216">
        <v>471</v>
      </c>
      <c r="D224" s="219">
        <v>406</v>
      </c>
      <c r="E224" s="218">
        <f t="shared" si="10"/>
        <v>1.1601</v>
      </c>
    </row>
    <row r="225" s="199" customFormat="1" ht="27" customHeight="1" spans="1:5">
      <c r="A225" s="214" t="s">
        <v>505</v>
      </c>
      <c r="B225" s="215" t="s">
        <v>506</v>
      </c>
      <c r="C225" s="216">
        <v>192</v>
      </c>
      <c r="D225" s="219">
        <v>133</v>
      </c>
      <c r="E225" s="218">
        <f t="shared" si="10"/>
        <v>1.4436</v>
      </c>
    </row>
    <row r="226" s="199" customFormat="1" ht="27" customHeight="1" spans="1:5">
      <c r="A226" s="214" t="s">
        <v>507</v>
      </c>
      <c r="B226" s="215" t="s">
        <v>508</v>
      </c>
      <c r="C226" s="216">
        <v>82</v>
      </c>
      <c r="D226" s="219">
        <v>83</v>
      </c>
      <c r="E226" s="218">
        <f t="shared" ref="E226:E244" si="11">C226/D226</f>
        <v>0.988</v>
      </c>
    </row>
    <row r="227" s="199" customFormat="1" ht="27" customHeight="1" spans="1:5">
      <c r="A227" s="214"/>
      <c r="B227" s="215" t="s">
        <v>509</v>
      </c>
      <c r="C227" s="216">
        <v>12</v>
      </c>
      <c r="D227" s="216">
        <v>11</v>
      </c>
      <c r="E227" s="218">
        <f t="shared" si="11"/>
        <v>1.0909</v>
      </c>
    </row>
    <row r="228" s="199" customFormat="1" ht="27" customHeight="1" spans="1:5">
      <c r="A228" s="214" t="s">
        <v>510</v>
      </c>
      <c r="B228" s="215" t="s">
        <v>511</v>
      </c>
      <c r="C228" s="216">
        <v>12</v>
      </c>
      <c r="D228" s="219">
        <v>11</v>
      </c>
      <c r="E228" s="218">
        <f t="shared" si="11"/>
        <v>1.0909</v>
      </c>
    </row>
    <row r="229" s="199" customFormat="1" ht="27" customHeight="1" spans="1:5">
      <c r="A229" s="214"/>
      <c r="B229" s="215" t="s">
        <v>512</v>
      </c>
      <c r="C229" s="216">
        <v>5268</v>
      </c>
      <c r="D229" s="216">
        <v>5441</v>
      </c>
      <c r="E229" s="218">
        <f t="shared" si="11"/>
        <v>0.9682</v>
      </c>
    </row>
    <row r="230" s="199" customFormat="1" ht="27" customHeight="1" spans="1:5">
      <c r="A230" s="214" t="s">
        <v>513</v>
      </c>
      <c r="B230" s="215" t="s">
        <v>514</v>
      </c>
      <c r="C230" s="216">
        <v>5268</v>
      </c>
      <c r="D230" s="219">
        <v>5441</v>
      </c>
      <c r="E230" s="218">
        <f t="shared" si="11"/>
        <v>0.9682</v>
      </c>
    </row>
    <row r="231" s="199" customFormat="1" ht="27" customHeight="1" spans="1:5">
      <c r="A231" s="214"/>
      <c r="B231" s="215" t="s">
        <v>515</v>
      </c>
      <c r="C231" s="216">
        <f>SUM(C232:C235)</f>
        <v>2903</v>
      </c>
      <c r="D231" s="216">
        <v>2353</v>
      </c>
      <c r="E231" s="218">
        <f t="shared" si="11"/>
        <v>1.2337</v>
      </c>
    </row>
    <row r="232" s="199" customFormat="1" ht="27" customHeight="1" spans="1:5">
      <c r="A232" s="214" t="s">
        <v>516</v>
      </c>
      <c r="B232" s="215" t="s">
        <v>517</v>
      </c>
      <c r="C232" s="216">
        <v>1087</v>
      </c>
      <c r="D232" s="219">
        <v>1042</v>
      </c>
      <c r="E232" s="218">
        <f t="shared" si="11"/>
        <v>1.0432</v>
      </c>
    </row>
    <row r="233" s="199" customFormat="1" ht="27" customHeight="1" spans="1:5">
      <c r="A233" s="214" t="s">
        <v>518</v>
      </c>
      <c r="B233" s="215" t="s">
        <v>519</v>
      </c>
      <c r="C233" s="216">
        <v>413</v>
      </c>
      <c r="D233" s="219">
        <v>401</v>
      </c>
      <c r="E233" s="218">
        <f t="shared" si="11"/>
        <v>1.0299</v>
      </c>
    </row>
    <row r="234" s="199" customFormat="1" ht="27" customHeight="1" spans="1:5">
      <c r="A234" s="214" t="s">
        <v>520</v>
      </c>
      <c r="B234" s="215" t="s">
        <v>521</v>
      </c>
      <c r="C234" s="216">
        <v>1103</v>
      </c>
      <c r="D234" s="219">
        <v>910</v>
      </c>
      <c r="E234" s="218">
        <f t="shared" si="11"/>
        <v>1.2121</v>
      </c>
    </row>
    <row r="235" s="199" customFormat="1" ht="27" customHeight="1" spans="1:5">
      <c r="A235" s="214" t="s">
        <v>522</v>
      </c>
      <c r="B235" s="215" t="s">
        <v>523</v>
      </c>
      <c r="C235" s="216">
        <v>300</v>
      </c>
      <c r="D235" s="219">
        <v>0</v>
      </c>
      <c r="E235" s="218"/>
    </row>
    <row r="236" s="199" customFormat="1" ht="27" customHeight="1" spans="1:5">
      <c r="A236" s="214"/>
      <c r="B236" s="215" t="s">
        <v>524</v>
      </c>
      <c r="C236" s="216">
        <f>SUM(C237:C239)</f>
        <v>1944</v>
      </c>
      <c r="D236" s="216">
        <v>1986</v>
      </c>
      <c r="E236" s="218">
        <f t="shared" si="11"/>
        <v>0.9789</v>
      </c>
    </row>
    <row r="237" s="199" customFormat="1" ht="27" customHeight="1" spans="1:5">
      <c r="A237" s="214" t="s">
        <v>525</v>
      </c>
      <c r="B237" s="215" t="s">
        <v>526</v>
      </c>
      <c r="C237" s="216">
        <v>70</v>
      </c>
      <c r="D237" s="219">
        <v>65</v>
      </c>
      <c r="E237" s="218">
        <f t="shared" si="11"/>
        <v>1.0769</v>
      </c>
    </row>
    <row r="238" s="199" customFormat="1" ht="27" customHeight="1" spans="1:5">
      <c r="A238" s="214" t="s">
        <v>527</v>
      </c>
      <c r="B238" s="215" t="s">
        <v>528</v>
      </c>
      <c r="C238" s="216">
        <v>1859</v>
      </c>
      <c r="D238" s="219">
        <v>1906</v>
      </c>
      <c r="E238" s="218">
        <f t="shared" si="11"/>
        <v>0.9753</v>
      </c>
    </row>
    <row r="239" s="199" customFormat="1" ht="27" customHeight="1" spans="1:5">
      <c r="A239" s="214" t="s">
        <v>529</v>
      </c>
      <c r="B239" s="215" t="s">
        <v>530</v>
      </c>
      <c r="C239" s="216">
        <v>15</v>
      </c>
      <c r="D239" s="219">
        <v>15</v>
      </c>
      <c r="E239" s="218">
        <f t="shared" si="11"/>
        <v>1</v>
      </c>
    </row>
    <row r="240" s="199" customFormat="1" ht="27" customHeight="1" spans="1:5">
      <c r="A240" s="214"/>
      <c r="B240" s="215" t="s">
        <v>531</v>
      </c>
      <c r="C240" s="216">
        <v>800</v>
      </c>
      <c r="D240" s="216">
        <v>533</v>
      </c>
      <c r="E240" s="218">
        <f t="shared" si="11"/>
        <v>1.5009</v>
      </c>
    </row>
    <row r="241" s="199" customFormat="1" ht="27" customHeight="1" spans="1:5">
      <c r="A241" s="214" t="s">
        <v>532</v>
      </c>
      <c r="B241" s="215" t="s">
        <v>533</v>
      </c>
      <c r="C241" s="216">
        <v>800</v>
      </c>
      <c r="D241" s="219">
        <v>533</v>
      </c>
      <c r="E241" s="218">
        <f t="shared" si="11"/>
        <v>1.5009</v>
      </c>
    </row>
    <row r="242" s="199" customFormat="1" ht="27" customHeight="1" spans="1:5">
      <c r="A242" s="214"/>
      <c r="B242" s="215" t="s">
        <v>534</v>
      </c>
      <c r="C242" s="216">
        <v>2600</v>
      </c>
      <c r="D242" s="216">
        <v>2212</v>
      </c>
      <c r="E242" s="218">
        <f t="shared" si="11"/>
        <v>1.1754</v>
      </c>
    </row>
    <row r="243" s="199" customFormat="1" ht="27" customHeight="1" spans="1:5">
      <c r="A243" s="214" t="s">
        <v>535</v>
      </c>
      <c r="B243" s="215" t="s">
        <v>536</v>
      </c>
      <c r="C243" s="216">
        <v>2600</v>
      </c>
      <c r="D243" s="219">
        <v>2212</v>
      </c>
      <c r="E243" s="218">
        <f t="shared" si="11"/>
        <v>1.1754</v>
      </c>
    </row>
    <row r="244" s="199" customFormat="1" ht="27" customHeight="1" spans="1:5">
      <c r="A244" s="214"/>
      <c r="B244" s="215" t="s">
        <v>537</v>
      </c>
      <c r="C244" s="216">
        <v>0</v>
      </c>
      <c r="D244" s="216">
        <v>0</v>
      </c>
      <c r="E244" s="218"/>
    </row>
    <row r="245" s="199" customFormat="1" ht="27" customHeight="1" spans="1:5">
      <c r="A245" s="214" t="s">
        <v>538</v>
      </c>
      <c r="B245" s="215" t="s">
        <v>539</v>
      </c>
      <c r="C245" s="216">
        <v>0</v>
      </c>
      <c r="D245" s="219">
        <v>0</v>
      </c>
      <c r="E245" s="218"/>
    </row>
    <row r="246" s="199" customFormat="1" ht="27" customHeight="1" spans="1:5">
      <c r="A246" s="214"/>
      <c r="B246" s="215" t="s">
        <v>540</v>
      </c>
      <c r="C246" s="216">
        <v>371</v>
      </c>
      <c r="D246" s="216"/>
      <c r="E246" s="218"/>
    </row>
    <row r="247" s="199" customFormat="1" ht="27" customHeight="1" spans="1:5">
      <c r="A247" s="214" t="s">
        <v>541</v>
      </c>
      <c r="B247" s="215" t="s">
        <v>542</v>
      </c>
      <c r="C247" s="216">
        <v>371</v>
      </c>
      <c r="D247" s="219"/>
      <c r="E247" s="218"/>
    </row>
    <row r="248" s="199" customFormat="1" ht="27" customHeight="1" spans="1:5">
      <c r="A248" s="214"/>
      <c r="B248" s="215" t="s">
        <v>543</v>
      </c>
      <c r="C248" s="216">
        <f>C249+C253+C255</f>
        <v>1128</v>
      </c>
      <c r="D248" s="219">
        <v>2942</v>
      </c>
      <c r="E248" s="218">
        <f t="shared" ref="E246:E252" si="12">C248/D248</f>
        <v>0.3834</v>
      </c>
    </row>
    <row r="249" s="199" customFormat="1" ht="27" customHeight="1" spans="1:5">
      <c r="A249" s="214"/>
      <c r="B249" s="215" t="s">
        <v>544</v>
      </c>
      <c r="C249" s="216">
        <f>SUM(C250:C252)</f>
        <v>669</v>
      </c>
      <c r="D249" s="216">
        <v>721</v>
      </c>
      <c r="E249" s="218">
        <f t="shared" si="12"/>
        <v>0.9279</v>
      </c>
    </row>
    <row r="250" s="199" customFormat="1" ht="27" customHeight="1" spans="1:5">
      <c r="A250" s="214" t="s">
        <v>545</v>
      </c>
      <c r="B250" s="215" t="s">
        <v>546</v>
      </c>
      <c r="C250" s="216">
        <v>333</v>
      </c>
      <c r="D250" s="219">
        <v>335</v>
      </c>
      <c r="E250" s="218">
        <f t="shared" si="12"/>
        <v>0.994</v>
      </c>
    </row>
    <row r="251" s="199" customFormat="1" ht="27" customHeight="1" spans="1:5">
      <c r="A251" s="214" t="s">
        <v>547</v>
      </c>
      <c r="B251" s="215" t="s">
        <v>548</v>
      </c>
      <c r="C251" s="216">
        <v>15</v>
      </c>
      <c r="D251" s="219">
        <v>10</v>
      </c>
      <c r="E251" s="218">
        <f t="shared" si="12"/>
        <v>1.5</v>
      </c>
    </row>
    <row r="252" s="199" customFormat="1" ht="27" customHeight="1" spans="1:5">
      <c r="A252" s="214" t="s">
        <v>549</v>
      </c>
      <c r="B252" s="215" t="s">
        <v>550</v>
      </c>
      <c r="C252" s="216">
        <v>321</v>
      </c>
      <c r="D252" s="219">
        <v>376</v>
      </c>
      <c r="E252" s="218">
        <f t="shared" si="12"/>
        <v>0.8537</v>
      </c>
    </row>
    <row r="253" s="199" customFormat="1" ht="27" customHeight="1" spans="1:5">
      <c r="A253" s="214"/>
      <c r="B253" s="215" t="s">
        <v>551</v>
      </c>
      <c r="C253" s="216">
        <v>190</v>
      </c>
      <c r="D253" s="216">
        <v>223</v>
      </c>
      <c r="E253" s="218">
        <f t="shared" ref="E253:E267" si="13">C253/D253</f>
        <v>0.852</v>
      </c>
    </row>
    <row r="254" s="199" customFormat="1" ht="27" customHeight="1" spans="1:5">
      <c r="A254" s="214" t="s">
        <v>552</v>
      </c>
      <c r="B254" s="215" t="s">
        <v>553</v>
      </c>
      <c r="C254" s="216">
        <v>190</v>
      </c>
      <c r="D254" s="219">
        <v>223</v>
      </c>
      <c r="E254" s="218">
        <f t="shared" si="13"/>
        <v>0.852</v>
      </c>
    </row>
    <row r="255" s="199" customFormat="1" ht="27" customHeight="1" spans="1:5">
      <c r="A255" s="214"/>
      <c r="B255" s="215" t="s">
        <v>554</v>
      </c>
      <c r="C255" s="216">
        <v>269</v>
      </c>
      <c r="D255" s="216">
        <v>298</v>
      </c>
      <c r="E255" s="218">
        <f t="shared" si="13"/>
        <v>0.9027</v>
      </c>
    </row>
    <row r="256" s="199" customFormat="1" ht="27" customHeight="1" spans="1:5">
      <c r="A256" s="214" t="s">
        <v>555</v>
      </c>
      <c r="B256" s="215" t="s">
        <v>556</v>
      </c>
      <c r="C256" s="216">
        <v>269</v>
      </c>
      <c r="D256" s="219">
        <v>298</v>
      </c>
      <c r="E256" s="218">
        <f t="shared" si="13"/>
        <v>0.9027</v>
      </c>
    </row>
    <row r="257" s="199" customFormat="1" ht="27" customHeight="1" spans="1:5">
      <c r="A257" s="214"/>
      <c r="B257" s="215" t="s">
        <v>557</v>
      </c>
      <c r="C257" s="216">
        <f>C258+C263+C265+C267</f>
        <v>32188</v>
      </c>
      <c r="D257" s="217">
        <v>53415</v>
      </c>
      <c r="E257" s="218">
        <f t="shared" si="13"/>
        <v>0.6026</v>
      </c>
    </row>
    <row r="258" s="199" customFormat="1" ht="27" customHeight="1" spans="1:5">
      <c r="A258" s="214"/>
      <c r="B258" s="215" t="s">
        <v>558</v>
      </c>
      <c r="C258" s="216">
        <f>SUM(C259:C262)</f>
        <v>13098</v>
      </c>
      <c r="D258" s="216">
        <v>21214</v>
      </c>
      <c r="E258" s="218">
        <f t="shared" si="13"/>
        <v>0.6174</v>
      </c>
    </row>
    <row r="259" s="199" customFormat="1" ht="27" customHeight="1" spans="1:5">
      <c r="A259" s="214" t="s">
        <v>559</v>
      </c>
      <c r="B259" s="215" t="s">
        <v>560</v>
      </c>
      <c r="C259" s="216">
        <v>6388</v>
      </c>
      <c r="D259" s="219">
        <v>6339</v>
      </c>
      <c r="E259" s="218">
        <f t="shared" si="13"/>
        <v>1.0077</v>
      </c>
    </row>
    <row r="260" s="199" customFormat="1" ht="27" customHeight="1" spans="1:5">
      <c r="A260" s="214" t="s">
        <v>561</v>
      </c>
      <c r="B260" s="215" t="s">
        <v>562</v>
      </c>
      <c r="C260" s="216">
        <v>3428</v>
      </c>
      <c r="D260" s="219">
        <v>2964</v>
      </c>
      <c r="E260" s="218">
        <f t="shared" si="13"/>
        <v>1.1565</v>
      </c>
    </row>
    <row r="261" s="199" customFormat="1" ht="27" customHeight="1" spans="1:5">
      <c r="A261" s="214" t="s">
        <v>563</v>
      </c>
      <c r="B261" s="215" t="s">
        <v>564</v>
      </c>
      <c r="C261" s="216">
        <v>1360</v>
      </c>
      <c r="D261" s="219">
        <v>790</v>
      </c>
      <c r="E261" s="218">
        <f t="shared" si="13"/>
        <v>1.7215</v>
      </c>
    </row>
    <row r="262" s="199" customFormat="1" ht="27" customHeight="1" spans="1:5">
      <c r="A262" s="214" t="s">
        <v>565</v>
      </c>
      <c r="B262" s="215" t="s">
        <v>566</v>
      </c>
      <c r="C262" s="216">
        <v>1922</v>
      </c>
      <c r="D262" s="219">
        <v>11121</v>
      </c>
      <c r="E262" s="218">
        <f t="shared" si="13"/>
        <v>0.1728</v>
      </c>
    </row>
    <row r="263" s="199" customFormat="1" ht="27" customHeight="1" spans="1:5">
      <c r="A263" s="214"/>
      <c r="B263" s="215" t="s">
        <v>567</v>
      </c>
      <c r="C263" s="216">
        <v>88</v>
      </c>
      <c r="D263" s="216">
        <v>15117</v>
      </c>
      <c r="E263" s="218">
        <f t="shared" si="13"/>
        <v>0.0058</v>
      </c>
    </row>
    <row r="264" s="199" customFormat="1" ht="27" customHeight="1" spans="1:5">
      <c r="A264" s="214" t="s">
        <v>568</v>
      </c>
      <c r="B264" s="215" t="s">
        <v>569</v>
      </c>
      <c r="C264" s="216">
        <v>88</v>
      </c>
      <c r="D264" s="219">
        <v>15117</v>
      </c>
      <c r="E264" s="218">
        <f t="shared" si="13"/>
        <v>0.0058</v>
      </c>
    </row>
    <row r="265" s="199" customFormat="1" ht="27" customHeight="1" spans="1:5">
      <c r="A265" s="214"/>
      <c r="B265" s="215" t="s">
        <v>570</v>
      </c>
      <c r="C265" s="216">
        <v>19000</v>
      </c>
      <c r="D265" s="216">
        <v>14448</v>
      </c>
      <c r="E265" s="218">
        <f t="shared" si="13"/>
        <v>1.3151</v>
      </c>
    </row>
    <row r="266" s="199" customFormat="1" ht="27" customHeight="1" spans="1:5">
      <c r="A266" s="214" t="s">
        <v>571</v>
      </c>
      <c r="B266" s="215" t="s">
        <v>572</v>
      </c>
      <c r="C266" s="216">
        <v>19000</v>
      </c>
      <c r="D266" s="219">
        <v>14448</v>
      </c>
      <c r="E266" s="218">
        <f t="shared" si="13"/>
        <v>1.3151</v>
      </c>
    </row>
    <row r="267" s="199" customFormat="1" ht="27" customHeight="1" spans="1:5">
      <c r="A267" s="214"/>
      <c r="B267" s="215" t="s">
        <v>573</v>
      </c>
      <c r="C267" s="216">
        <v>2</v>
      </c>
      <c r="D267" s="216">
        <v>2636</v>
      </c>
      <c r="E267" s="218">
        <f t="shared" si="13"/>
        <v>0.0008</v>
      </c>
    </row>
    <row r="268" s="199" customFormat="1" ht="27" customHeight="1" spans="1:5">
      <c r="A268" s="214" t="s">
        <v>574</v>
      </c>
      <c r="B268" s="215" t="s">
        <v>575</v>
      </c>
      <c r="C268" s="216">
        <v>2</v>
      </c>
      <c r="D268" s="219"/>
      <c r="E268" s="218"/>
    </row>
    <row r="269" s="199" customFormat="1" ht="27" customHeight="1" spans="1:5">
      <c r="A269" s="214"/>
      <c r="B269" s="215" t="s">
        <v>576</v>
      </c>
      <c r="C269" s="216">
        <f>C270+C272</f>
        <v>4076</v>
      </c>
      <c r="D269" s="219">
        <v>2500</v>
      </c>
      <c r="E269" s="218">
        <f t="shared" ref="E267:E275" si="14">C269/D269</f>
        <v>1.6304</v>
      </c>
    </row>
    <row r="270" s="199" customFormat="1" ht="27" customHeight="1" spans="1:5">
      <c r="A270" s="214"/>
      <c r="B270" s="215" t="s">
        <v>577</v>
      </c>
      <c r="C270" s="216">
        <v>76</v>
      </c>
      <c r="D270" s="216"/>
      <c r="E270" s="218"/>
    </row>
    <row r="271" s="199" customFormat="1" ht="27" customHeight="1" spans="1:5">
      <c r="A271" s="214" t="s">
        <v>578</v>
      </c>
      <c r="B271" s="215" t="s">
        <v>579</v>
      </c>
      <c r="C271" s="216">
        <v>76</v>
      </c>
      <c r="D271" s="219"/>
      <c r="E271" s="218"/>
    </row>
    <row r="272" s="199" customFormat="1" ht="27" customHeight="1" spans="1:5">
      <c r="A272" s="214"/>
      <c r="B272" s="215" t="s">
        <v>580</v>
      </c>
      <c r="C272" s="216">
        <v>4000</v>
      </c>
      <c r="D272" s="216">
        <v>2500</v>
      </c>
      <c r="E272" s="218">
        <f t="shared" si="14"/>
        <v>1.6</v>
      </c>
    </row>
    <row r="273" s="199" customFormat="1" ht="27" customHeight="1" spans="1:5">
      <c r="A273" s="214" t="s">
        <v>581</v>
      </c>
      <c r="B273" s="215" t="s">
        <v>582</v>
      </c>
      <c r="C273" s="216">
        <v>4000</v>
      </c>
      <c r="D273" s="219">
        <v>2500</v>
      </c>
      <c r="E273" s="218">
        <f t="shared" si="14"/>
        <v>1.6</v>
      </c>
    </row>
    <row r="274" s="199" customFormat="1" ht="27" customHeight="1" spans="1:5">
      <c r="A274" s="214"/>
      <c r="B274" s="215" t="s">
        <v>583</v>
      </c>
      <c r="C274" s="216">
        <f>C275+C278+C280+C283</f>
        <v>995</v>
      </c>
      <c r="D274" s="217">
        <v>12449</v>
      </c>
      <c r="E274" s="218">
        <f t="shared" si="14"/>
        <v>0.0799</v>
      </c>
    </row>
    <row r="275" s="199" customFormat="1" ht="27" customHeight="1" spans="1:5">
      <c r="A275" s="214"/>
      <c r="B275" s="215" t="s">
        <v>584</v>
      </c>
      <c r="C275" s="216">
        <f>SUM(C276:C277)</f>
        <v>598</v>
      </c>
      <c r="D275" s="216">
        <v>590</v>
      </c>
      <c r="E275" s="218">
        <f t="shared" si="14"/>
        <v>1.0136</v>
      </c>
    </row>
    <row r="276" s="199" customFormat="1" ht="27" customHeight="1" spans="1:5">
      <c r="A276" s="214" t="s">
        <v>585</v>
      </c>
      <c r="B276" s="215" t="s">
        <v>586</v>
      </c>
      <c r="C276" s="216">
        <v>233</v>
      </c>
      <c r="D276" s="219">
        <v>226</v>
      </c>
      <c r="E276" s="218">
        <f t="shared" ref="E276:E298" si="15">C276/D276</f>
        <v>1.031</v>
      </c>
    </row>
    <row r="277" s="199" customFormat="1" ht="27" customHeight="1" spans="1:5">
      <c r="A277" s="214" t="s">
        <v>587</v>
      </c>
      <c r="B277" s="215" t="s">
        <v>588</v>
      </c>
      <c r="C277" s="216">
        <v>365</v>
      </c>
      <c r="D277" s="219">
        <v>364</v>
      </c>
      <c r="E277" s="218">
        <f t="shared" si="15"/>
        <v>1.0027</v>
      </c>
    </row>
    <row r="278" s="199" customFormat="1" ht="27" customHeight="1" spans="1:5">
      <c r="A278" s="214"/>
      <c r="B278" s="215" t="s">
        <v>589</v>
      </c>
      <c r="C278" s="216">
        <v>156</v>
      </c>
      <c r="D278" s="216">
        <v>174</v>
      </c>
      <c r="E278" s="218">
        <f t="shared" si="15"/>
        <v>0.8966</v>
      </c>
    </row>
    <row r="279" s="199" customFormat="1" ht="27" customHeight="1" spans="1:5">
      <c r="A279" s="214" t="s">
        <v>590</v>
      </c>
      <c r="B279" s="215" t="s">
        <v>591</v>
      </c>
      <c r="C279" s="216">
        <v>156</v>
      </c>
      <c r="D279" s="219">
        <v>174</v>
      </c>
      <c r="E279" s="218">
        <f t="shared" si="15"/>
        <v>0.8966</v>
      </c>
    </row>
    <row r="280" s="199" customFormat="1" ht="27" customHeight="1" spans="1:5">
      <c r="A280" s="214"/>
      <c r="B280" s="215" t="s">
        <v>592</v>
      </c>
      <c r="C280" s="216">
        <f>SUM(C281:C282)</f>
        <v>190</v>
      </c>
      <c r="D280" s="216">
        <v>11100</v>
      </c>
      <c r="E280" s="218">
        <f t="shared" si="15"/>
        <v>0.0171</v>
      </c>
    </row>
    <row r="281" s="199" customFormat="1" ht="27" customHeight="1" spans="1:5">
      <c r="A281" s="214" t="s">
        <v>593</v>
      </c>
      <c r="B281" s="215" t="s">
        <v>594</v>
      </c>
      <c r="C281" s="216">
        <v>65</v>
      </c>
      <c r="D281" s="219">
        <v>9100</v>
      </c>
      <c r="E281" s="218">
        <f t="shared" si="15"/>
        <v>0.0071</v>
      </c>
    </row>
    <row r="282" s="199" customFormat="1" ht="27" customHeight="1" spans="1:5">
      <c r="A282" s="214" t="s">
        <v>595</v>
      </c>
      <c r="B282" s="215" t="s">
        <v>596</v>
      </c>
      <c r="C282" s="216">
        <v>125</v>
      </c>
      <c r="D282" s="219">
        <v>2000</v>
      </c>
      <c r="E282" s="218">
        <f t="shared" si="15"/>
        <v>0.0625</v>
      </c>
    </row>
    <row r="283" s="199" customFormat="1" ht="27" customHeight="1" spans="1:5">
      <c r="A283" s="214"/>
      <c r="B283" s="215" t="s">
        <v>597</v>
      </c>
      <c r="C283" s="216">
        <v>51</v>
      </c>
      <c r="D283" s="216"/>
      <c r="E283" s="218"/>
    </row>
    <row r="284" s="199" customFormat="1" ht="27" customHeight="1" spans="1:5">
      <c r="A284" s="214" t="s">
        <v>598</v>
      </c>
      <c r="B284" s="215" t="s">
        <v>599</v>
      </c>
      <c r="C284" s="216">
        <v>51</v>
      </c>
      <c r="D284" s="219"/>
      <c r="E284" s="218"/>
    </row>
    <row r="285" s="199" customFormat="1" ht="27" customHeight="1" spans="1:5">
      <c r="A285" s="214"/>
      <c r="B285" s="215" t="s">
        <v>600</v>
      </c>
      <c r="C285" s="216">
        <v>81</v>
      </c>
      <c r="D285" s="219">
        <v>1736</v>
      </c>
      <c r="E285" s="218">
        <f t="shared" si="15"/>
        <v>0.0467</v>
      </c>
    </row>
    <row r="286" s="199" customFormat="1" ht="27" customHeight="1" spans="1:5">
      <c r="A286" s="214"/>
      <c r="B286" s="215" t="s">
        <v>601</v>
      </c>
      <c r="C286" s="216">
        <v>81</v>
      </c>
      <c r="D286" s="216">
        <v>81</v>
      </c>
      <c r="E286" s="218">
        <f t="shared" si="15"/>
        <v>1</v>
      </c>
    </row>
    <row r="287" s="199" customFormat="1" ht="27" customHeight="1" spans="1:5">
      <c r="A287" s="214" t="s">
        <v>602</v>
      </c>
      <c r="B287" s="215" t="s">
        <v>603</v>
      </c>
      <c r="C287" s="216">
        <v>81</v>
      </c>
      <c r="D287" s="219">
        <v>81</v>
      </c>
      <c r="E287" s="218">
        <f t="shared" si="15"/>
        <v>1</v>
      </c>
    </row>
    <row r="288" s="199" customFormat="1" ht="27" customHeight="1" spans="1:5">
      <c r="A288" s="214"/>
      <c r="B288" s="215" t="s">
        <v>604</v>
      </c>
      <c r="C288" s="216">
        <v>300</v>
      </c>
      <c r="D288" s="217">
        <v>300</v>
      </c>
      <c r="E288" s="218">
        <f t="shared" si="15"/>
        <v>1</v>
      </c>
    </row>
    <row r="289" s="199" customFormat="1" ht="27" customHeight="1" spans="1:5">
      <c r="A289" s="214"/>
      <c r="B289" s="215" t="s">
        <v>605</v>
      </c>
      <c r="C289" s="216">
        <v>300</v>
      </c>
      <c r="D289" s="216">
        <v>300</v>
      </c>
      <c r="E289" s="218">
        <f t="shared" si="15"/>
        <v>1</v>
      </c>
    </row>
    <row r="290" s="199" customFormat="1" ht="27" customHeight="1" spans="1:5">
      <c r="A290" s="214" t="s">
        <v>606</v>
      </c>
      <c r="B290" s="215" t="s">
        <v>607</v>
      </c>
      <c r="C290" s="216">
        <v>300</v>
      </c>
      <c r="D290" s="219">
        <v>300</v>
      </c>
      <c r="E290" s="218">
        <f t="shared" si="15"/>
        <v>1</v>
      </c>
    </row>
    <row r="291" s="199" customFormat="1" ht="27" customHeight="1" spans="1:5">
      <c r="A291" s="214"/>
      <c r="B291" s="215" t="s">
        <v>608</v>
      </c>
      <c r="C291" s="216">
        <v>576</v>
      </c>
      <c r="D291" s="219"/>
      <c r="E291" s="218"/>
    </row>
    <row r="292" s="199" customFormat="1" ht="27" customHeight="1" spans="1:5">
      <c r="A292" s="214"/>
      <c r="B292" s="215" t="s">
        <v>609</v>
      </c>
      <c r="C292" s="216">
        <v>576</v>
      </c>
      <c r="D292" s="216"/>
      <c r="E292" s="218"/>
    </row>
    <row r="293" s="199" customFormat="1" ht="27" customHeight="1" spans="1:5">
      <c r="A293" s="214" t="s">
        <v>610</v>
      </c>
      <c r="B293" s="215" t="s">
        <v>293</v>
      </c>
      <c r="C293" s="216">
        <v>218</v>
      </c>
      <c r="D293" s="219"/>
      <c r="E293" s="218"/>
    </row>
    <row r="294" s="199" customFormat="1" ht="27" customHeight="1" spans="1:5">
      <c r="A294" s="214" t="s">
        <v>611</v>
      </c>
      <c r="B294" s="215" t="s">
        <v>612</v>
      </c>
      <c r="C294" s="216">
        <v>355</v>
      </c>
      <c r="D294" s="219"/>
      <c r="E294" s="218"/>
    </row>
    <row r="295" s="199" customFormat="1" ht="27" customHeight="1" spans="1:5">
      <c r="A295" s="214" t="s">
        <v>613</v>
      </c>
      <c r="B295" s="215" t="s">
        <v>614</v>
      </c>
      <c r="C295" s="216">
        <v>3</v>
      </c>
      <c r="D295" s="219"/>
      <c r="E295" s="218"/>
    </row>
    <row r="296" s="199" customFormat="1" ht="27" customHeight="1" spans="1:5">
      <c r="A296" s="214"/>
      <c r="B296" s="215" t="s">
        <v>615</v>
      </c>
      <c r="C296" s="216">
        <v>2500</v>
      </c>
      <c r="D296" s="219">
        <v>3500</v>
      </c>
      <c r="E296" s="218">
        <f t="shared" si="15"/>
        <v>0.7143</v>
      </c>
    </row>
    <row r="297" s="199" customFormat="1" ht="27" customHeight="1" spans="1:5">
      <c r="A297" s="214"/>
      <c r="B297" s="215" t="s">
        <v>616</v>
      </c>
      <c r="C297" s="216">
        <v>2500</v>
      </c>
      <c r="D297" s="216">
        <v>3500</v>
      </c>
      <c r="E297" s="218">
        <f t="shared" si="15"/>
        <v>0.7143</v>
      </c>
    </row>
    <row r="298" s="199" customFormat="1" ht="27" customHeight="1" spans="1:5">
      <c r="A298" s="214" t="s">
        <v>617</v>
      </c>
      <c r="B298" s="215" t="s">
        <v>618</v>
      </c>
      <c r="C298" s="216">
        <v>2500</v>
      </c>
      <c r="D298" s="219">
        <v>3500</v>
      </c>
      <c r="E298" s="218">
        <f t="shared" si="15"/>
        <v>0.7143</v>
      </c>
    </row>
    <row r="299" s="199" customFormat="1" ht="27" customHeight="1" spans="1:5">
      <c r="A299" s="214"/>
      <c r="B299" s="215" t="s">
        <v>619</v>
      </c>
      <c r="C299" s="216">
        <v>6820</v>
      </c>
      <c r="D299" s="219">
        <v>8135</v>
      </c>
      <c r="E299" s="218">
        <f t="shared" ref="E298:E304" si="16">C299/D299</f>
        <v>0.8384</v>
      </c>
    </row>
    <row r="300" s="199" customFormat="1" ht="27" customHeight="1" spans="1:5">
      <c r="A300" s="214"/>
      <c r="B300" s="215" t="s">
        <v>620</v>
      </c>
      <c r="C300" s="216">
        <v>4000</v>
      </c>
      <c r="D300" s="216">
        <v>4000</v>
      </c>
      <c r="E300" s="218">
        <f t="shared" si="16"/>
        <v>1</v>
      </c>
    </row>
    <row r="301" s="199" customFormat="1" ht="27" customHeight="1" spans="1:5">
      <c r="A301" s="214" t="s">
        <v>621</v>
      </c>
      <c r="B301" s="215" t="s">
        <v>622</v>
      </c>
      <c r="C301" s="216">
        <v>4000</v>
      </c>
      <c r="D301" s="219">
        <v>4000</v>
      </c>
      <c r="E301" s="218">
        <f t="shared" si="16"/>
        <v>1</v>
      </c>
    </row>
    <row r="302" s="199" customFormat="1" ht="27" customHeight="1" spans="1:5">
      <c r="A302" s="214"/>
      <c r="B302" s="215" t="s">
        <v>623</v>
      </c>
      <c r="C302" s="216">
        <v>2820</v>
      </c>
      <c r="D302" s="216">
        <v>4135</v>
      </c>
      <c r="E302" s="218">
        <f t="shared" si="16"/>
        <v>0.682</v>
      </c>
    </row>
    <row r="303" s="199" customFormat="1" ht="27" customHeight="1" spans="1:5">
      <c r="A303" s="214" t="s">
        <v>624</v>
      </c>
      <c r="B303" s="215" t="s">
        <v>625</v>
      </c>
      <c r="C303" s="216">
        <v>2820</v>
      </c>
      <c r="D303" s="219">
        <v>4135</v>
      </c>
      <c r="E303" s="218">
        <f t="shared" si="16"/>
        <v>0.682</v>
      </c>
    </row>
    <row r="304" s="199" customFormat="1" ht="27" customHeight="1" spans="1:5">
      <c r="A304" s="214"/>
      <c r="B304" s="220" t="s">
        <v>112</v>
      </c>
      <c r="C304" s="221">
        <f>C5+C102+C110+C123+C143+C154+C179+C222+C248+C257+C269+C274+C285+C288+C291+C296+C299</f>
        <v>247221</v>
      </c>
      <c r="D304" s="217">
        <v>296314</v>
      </c>
      <c r="E304" s="218">
        <f t="shared" si="16"/>
        <v>0.8343</v>
      </c>
    </row>
    <row r="305" s="199" customFormat="1" ht="27" customHeight="1" spans="1:5">
      <c r="A305" s="214"/>
      <c r="B305" s="220" t="s">
        <v>113</v>
      </c>
      <c r="C305" s="222"/>
      <c r="D305" s="10"/>
      <c r="E305" s="10"/>
    </row>
    <row r="306" s="199" customFormat="1" ht="27" customHeight="1" spans="1:5">
      <c r="A306" s="214"/>
      <c r="B306" s="220" t="s">
        <v>114</v>
      </c>
      <c r="C306" s="223"/>
      <c r="D306" s="223"/>
      <c r="E306" s="218"/>
    </row>
    <row r="307" s="199" customFormat="1" ht="27" customHeight="1" spans="1:5">
      <c r="A307" s="214"/>
      <c r="B307" s="224" t="s">
        <v>115</v>
      </c>
      <c r="C307" s="223"/>
      <c r="D307" s="223"/>
      <c r="E307" s="10"/>
    </row>
    <row r="308" s="199" customFormat="1" ht="27" customHeight="1" spans="1:5">
      <c r="A308" s="214"/>
      <c r="B308" s="224" t="s">
        <v>626</v>
      </c>
      <c r="C308" s="223"/>
      <c r="D308" s="223"/>
      <c r="E308" s="10"/>
    </row>
    <row r="309" s="199" customFormat="1" ht="27" customHeight="1" spans="1:5">
      <c r="A309" s="214"/>
      <c r="B309" s="225" t="s">
        <v>627</v>
      </c>
      <c r="C309" s="223"/>
      <c r="D309" s="223"/>
      <c r="E309" s="10"/>
    </row>
    <row r="310" s="199" customFormat="1" ht="27" customHeight="1" spans="1:5">
      <c r="A310" s="214"/>
      <c r="B310" s="225" t="s">
        <v>628</v>
      </c>
      <c r="C310" s="223"/>
      <c r="D310" s="223"/>
      <c r="E310" s="10"/>
    </row>
    <row r="311" s="199" customFormat="1" ht="27" customHeight="1" spans="1:5">
      <c r="A311" s="214"/>
      <c r="B311" s="224" t="s">
        <v>119</v>
      </c>
      <c r="C311" s="223"/>
      <c r="D311" s="226"/>
      <c r="E311" s="218"/>
    </row>
    <row r="312" s="199" customFormat="1" ht="27" customHeight="1" spans="1:5">
      <c r="A312" s="214"/>
      <c r="B312" s="227" t="s">
        <v>120</v>
      </c>
      <c r="C312" s="222"/>
      <c r="D312" s="227"/>
      <c r="E312" s="227"/>
    </row>
    <row r="313" s="199" customFormat="1" ht="27" customHeight="1" spans="1:5">
      <c r="A313" s="214"/>
      <c r="B313" s="225" t="s">
        <v>121</v>
      </c>
      <c r="C313" s="222"/>
      <c r="D313" s="227"/>
      <c r="E313" s="227"/>
    </row>
    <row r="314" s="199" customFormat="1" ht="27" customHeight="1" spans="1:5">
      <c r="A314" s="214"/>
      <c r="B314" s="228" t="s">
        <v>122</v>
      </c>
      <c r="C314" s="222"/>
      <c r="D314" s="227"/>
      <c r="E314" s="227"/>
    </row>
    <row r="315" s="199" customFormat="1" ht="27" customHeight="1" spans="1:5">
      <c r="A315" s="214"/>
      <c r="B315" s="229" t="s">
        <v>123</v>
      </c>
      <c r="C315" s="222"/>
      <c r="D315" s="227"/>
      <c r="E315" s="227"/>
    </row>
    <row r="316" s="199" customFormat="1" ht="27" customHeight="1" spans="1:5">
      <c r="A316" s="214"/>
      <c r="B316" s="229" t="s">
        <v>124</v>
      </c>
      <c r="C316" s="222"/>
      <c r="D316" s="227"/>
      <c r="E316" s="227"/>
    </row>
    <row r="317" s="199" customFormat="1" ht="27" customHeight="1" spans="1:5">
      <c r="A317" s="214"/>
      <c r="B317" s="229" t="s">
        <v>125</v>
      </c>
      <c r="C317" s="222"/>
      <c r="D317" s="227"/>
      <c r="E317" s="227"/>
    </row>
    <row r="318" s="199" customFormat="1" ht="27" customHeight="1" spans="1:5">
      <c r="A318" s="214"/>
      <c r="B318" s="230" t="s">
        <v>126</v>
      </c>
      <c r="C318" s="222"/>
      <c r="D318" s="227"/>
      <c r="E318" s="227"/>
    </row>
    <row r="319" s="199" customFormat="1" ht="27" customHeight="1" spans="1:5">
      <c r="A319" s="214"/>
      <c r="B319" s="9" t="s">
        <v>127</v>
      </c>
      <c r="C319" s="222"/>
      <c r="D319" s="227"/>
      <c r="E319" s="227"/>
    </row>
    <row r="320" s="199" customFormat="1" ht="27" customHeight="1" spans="1:5">
      <c r="A320" s="214"/>
      <c r="B320" s="231" t="s">
        <v>128</v>
      </c>
      <c r="C320" s="222">
        <f>C304+C306</f>
        <v>247221</v>
      </c>
      <c r="D320" s="222">
        <f>D304+D306</f>
        <v>296314</v>
      </c>
      <c r="E320" s="218">
        <f>C320/D320</f>
        <v>0.8343</v>
      </c>
    </row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K26"/>
  <sheetViews>
    <sheetView workbookViewId="0">
      <selection activeCell="A21" sqref="A21:D21"/>
    </sheetView>
  </sheetViews>
  <sheetFormatPr defaultColWidth="9" defaultRowHeight="11.25"/>
  <cols>
    <col min="1" max="1" width="37.625" style="187" customWidth="1"/>
    <col min="2" max="2" width="11.125" style="187" customWidth="1"/>
    <col min="3" max="3" width="14.875" style="187" customWidth="1"/>
    <col min="4" max="4" width="15.5" style="187" customWidth="1"/>
    <col min="5" max="5" width="20.75" style="187" customWidth="1"/>
    <col min="6" max="246" width="9" style="187"/>
    <col min="247" max="247" width="20.125" style="187" customWidth="1"/>
    <col min="248" max="248" width="9.625" style="187" customWidth="1"/>
    <col min="249" max="249" width="8.625" style="187" customWidth="1"/>
    <col min="250" max="250" width="8.875" style="187" customWidth="1"/>
    <col min="251" max="253" width="7.625" style="187" customWidth="1"/>
    <col min="254" max="254" width="8.125" style="187" customWidth="1"/>
    <col min="255" max="255" width="7.625" style="187" customWidth="1"/>
    <col min="256" max="256" width="9" style="187" customWidth="1"/>
    <col min="257" max="502" width="9" style="187"/>
    <col min="503" max="503" width="20.125" style="187" customWidth="1"/>
    <col min="504" max="504" width="9.625" style="187" customWidth="1"/>
    <col min="505" max="505" width="8.625" style="187" customWidth="1"/>
    <col min="506" max="506" width="8.875" style="187" customWidth="1"/>
    <col min="507" max="509" width="7.625" style="187" customWidth="1"/>
    <col min="510" max="510" width="8.125" style="187" customWidth="1"/>
    <col min="511" max="511" width="7.625" style="187" customWidth="1"/>
    <col min="512" max="512" width="9" style="187" customWidth="1"/>
    <col min="513" max="758" width="9" style="187"/>
    <col min="759" max="759" width="20.125" style="187" customWidth="1"/>
    <col min="760" max="760" width="9.625" style="187" customWidth="1"/>
    <col min="761" max="761" width="8.625" style="187" customWidth="1"/>
    <col min="762" max="762" width="8.875" style="187" customWidth="1"/>
    <col min="763" max="765" width="7.625" style="187" customWidth="1"/>
    <col min="766" max="766" width="8.125" style="187" customWidth="1"/>
    <col min="767" max="767" width="7.625" style="187" customWidth="1"/>
    <col min="768" max="768" width="9" style="187" customWidth="1"/>
    <col min="769" max="1014" width="9" style="187"/>
    <col min="1015" max="1015" width="20.125" style="187" customWidth="1"/>
    <col min="1016" max="1016" width="9.625" style="187" customWidth="1"/>
    <col min="1017" max="1017" width="8.625" style="187" customWidth="1"/>
    <col min="1018" max="1018" width="8.875" style="187" customWidth="1"/>
    <col min="1019" max="1021" width="7.625" style="187" customWidth="1"/>
    <col min="1022" max="1022" width="8.125" style="187" customWidth="1"/>
    <col min="1023" max="1023" width="7.625" style="187" customWidth="1"/>
    <col min="1024" max="1024" width="9" style="187" customWidth="1"/>
    <col min="1025" max="1270" width="9" style="187"/>
    <col min="1271" max="1271" width="20.125" style="187" customWidth="1"/>
    <col min="1272" max="1272" width="9.625" style="187" customWidth="1"/>
    <col min="1273" max="1273" width="8.625" style="187" customWidth="1"/>
    <col min="1274" max="1274" width="8.875" style="187" customWidth="1"/>
    <col min="1275" max="1277" width="7.625" style="187" customWidth="1"/>
    <col min="1278" max="1278" width="8.125" style="187" customWidth="1"/>
    <col min="1279" max="1279" width="7.625" style="187" customWidth="1"/>
    <col min="1280" max="1280" width="9" style="187" customWidth="1"/>
    <col min="1281" max="1526" width="9" style="187"/>
    <col min="1527" max="1527" width="20.125" style="187" customWidth="1"/>
    <col min="1528" max="1528" width="9.625" style="187" customWidth="1"/>
    <col min="1529" max="1529" width="8.625" style="187" customWidth="1"/>
    <col min="1530" max="1530" width="8.875" style="187" customWidth="1"/>
    <col min="1531" max="1533" width="7.625" style="187" customWidth="1"/>
    <col min="1534" max="1534" width="8.125" style="187" customWidth="1"/>
    <col min="1535" max="1535" width="7.625" style="187" customWidth="1"/>
    <col min="1536" max="1536" width="9" style="187" customWidth="1"/>
    <col min="1537" max="1782" width="9" style="187"/>
    <col min="1783" max="1783" width="20.125" style="187" customWidth="1"/>
    <col min="1784" max="1784" width="9.625" style="187" customWidth="1"/>
    <col min="1785" max="1785" width="8.625" style="187" customWidth="1"/>
    <col min="1786" max="1786" width="8.875" style="187" customWidth="1"/>
    <col min="1787" max="1789" width="7.625" style="187" customWidth="1"/>
    <col min="1790" max="1790" width="8.125" style="187" customWidth="1"/>
    <col min="1791" max="1791" width="7.625" style="187" customWidth="1"/>
    <col min="1792" max="1792" width="9" style="187" customWidth="1"/>
    <col min="1793" max="2038" width="9" style="187"/>
    <col min="2039" max="2039" width="20.125" style="187" customWidth="1"/>
    <col min="2040" max="2040" width="9.625" style="187" customWidth="1"/>
    <col min="2041" max="2041" width="8.625" style="187" customWidth="1"/>
    <col min="2042" max="2042" width="8.875" style="187" customWidth="1"/>
    <col min="2043" max="2045" width="7.625" style="187" customWidth="1"/>
    <col min="2046" max="2046" width="8.125" style="187" customWidth="1"/>
    <col min="2047" max="2047" width="7.625" style="187" customWidth="1"/>
    <col min="2048" max="2048" width="9" style="187" customWidth="1"/>
    <col min="2049" max="2294" width="9" style="187"/>
    <col min="2295" max="2295" width="20.125" style="187" customWidth="1"/>
    <col min="2296" max="2296" width="9.625" style="187" customWidth="1"/>
    <col min="2297" max="2297" width="8.625" style="187" customWidth="1"/>
    <col min="2298" max="2298" width="8.875" style="187" customWidth="1"/>
    <col min="2299" max="2301" width="7.625" style="187" customWidth="1"/>
    <col min="2302" max="2302" width="8.125" style="187" customWidth="1"/>
    <col min="2303" max="2303" width="7.625" style="187" customWidth="1"/>
    <col min="2304" max="2304" width="9" style="187" customWidth="1"/>
    <col min="2305" max="2550" width="9" style="187"/>
    <col min="2551" max="2551" width="20.125" style="187" customWidth="1"/>
    <col min="2552" max="2552" width="9.625" style="187" customWidth="1"/>
    <col min="2553" max="2553" width="8.625" style="187" customWidth="1"/>
    <col min="2554" max="2554" width="8.875" style="187" customWidth="1"/>
    <col min="2555" max="2557" width="7.625" style="187" customWidth="1"/>
    <col min="2558" max="2558" width="8.125" style="187" customWidth="1"/>
    <col min="2559" max="2559" width="7.625" style="187" customWidth="1"/>
    <col min="2560" max="2560" width="9" style="187" customWidth="1"/>
    <col min="2561" max="2806" width="9" style="187"/>
    <col min="2807" max="2807" width="20.125" style="187" customWidth="1"/>
    <col min="2808" max="2808" width="9.625" style="187" customWidth="1"/>
    <col min="2809" max="2809" width="8.625" style="187" customWidth="1"/>
    <col min="2810" max="2810" width="8.875" style="187" customWidth="1"/>
    <col min="2811" max="2813" width="7.625" style="187" customWidth="1"/>
    <col min="2814" max="2814" width="8.125" style="187" customWidth="1"/>
    <col min="2815" max="2815" width="7.625" style="187" customWidth="1"/>
    <col min="2816" max="2816" width="9" style="187" customWidth="1"/>
    <col min="2817" max="3062" width="9" style="187"/>
    <col min="3063" max="3063" width="20.125" style="187" customWidth="1"/>
    <col min="3064" max="3064" width="9.625" style="187" customWidth="1"/>
    <col min="3065" max="3065" width="8.625" style="187" customWidth="1"/>
    <col min="3066" max="3066" width="8.875" style="187" customWidth="1"/>
    <col min="3067" max="3069" width="7.625" style="187" customWidth="1"/>
    <col min="3070" max="3070" width="8.125" style="187" customWidth="1"/>
    <col min="3071" max="3071" width="7.625" style="187" customWidth="1"/>
    <col min="3072" max="3072" width="9" style="187" customWidth="1"/>
    <col min="3073" max="3318" width="9" style="187"/>
    <col min="3319" max="3319" width="20.125" style="187" customWidth="1"/>
    <col min="3320" max="3320" width="9.625" style="187" customWidth="1"/>
    <col min="3321" max="3321" width="8.625" style="187" customWidth="1"/>
    <col min="3322" max="3322" width="8.875" style="187" customWidth="1"/>
    <col min="3323" max="3325" width="7.625" style="187" customWidth="1"/>
    <col min="3326" max="3326" width="8.125" style="187" customWidth="1"/>
    <col min="3327" max="3327" width="7.625" style="187" customWidth="1"/>
    <col min="3328" max="3328" width="9" style="187" customWidth="1"/>
    <col min="3329" max="3574" width="9" style="187"/>
    <col min="3575" max="3575" width="20.125" style="187" customWidth="1"/>
    <col min="3576" max="3576" width="9.625" style="187" customWidth="1"/>
    <col min="3577" max="3577" width="8.625" style="187" customWidth="1"/>
    <col min="3578" max="3578" width="8.875" style="187" customWidth="1"/>
    <col min="3579" max="3581" width="7.625" style="187" customWidth="1"/>
    <col min="3582" max="3582" width="8.125" style="187" customWidth="1"/>
    <col min="3583" max="3583" width="7.625" style="187" customWidth="1"/>
    <col min="3584" max="3584" width="9" style="187" customWidth="1"/>
    <col min="3585" max="3830" width="9" style="187"/>
    <col min="3831" max="3831" width="20.125" style="187" customWidth="1"/>
    <col min="3832" max="3832" width="9.625" style="187" customWidth="1"/>
    <col min="3833" max="3833" width="8.625" style="187" customWidth="1"/>
    <col min="3834" max="3834" width="8.875" style="187" customWidth="1"/>
    <col min="3835" max="3837" width="7.625" style="187" customWidth="1"/>
    <col min="3838" max="3838" width="8.125" style="187" customWidth="1"/>
    <col min="3839" max="3839" width="7.625" style="187" customWidth="1"/>
    <col min="3840" max="3840" width="9" style="187" customWidth="1"/>
    <col min="3841" max="4086" width="9" style="187"/>
    <col min="4087" max="4087" width="20.125" style="187" customWidth="1"/>
    <col min="4088" max="4088" width="9.625" style="187" customWidth="1"/>
    <col min="4089" max="4089" width="8.625" style="187" customWidth="1"/>
    <col min="4090" max="4090" width="8.875" style="187" customWidth="1"/>
    <col min="4091" max="4093" width="7.625" style="187" customWidth="1"/>
    <col min="4094" max="4094" width="8.125" style="187" customWidth="1"/>
    <col min="4095" max="4095" width="7.625" style="187" customWidth="1"/>
    <col min="4096" max="4096" width="9" style="187" customWidth="1"/>
    <col min="4097" max="4342" width="9" style="187"/>
    <col min="4343" max="4343" width="20.125" style="187" customWidth="1"/>
    <col min="4344" max="4344" width="9.625" style="187" customWidth="1"/>
    <col min="4345" max="4345" width="8.625" style="187" customWidth="1"/>
    <col min="4346" max="4346" width="8.875" style="187" customWidth="1"/>
    <col min="4347" max="4349" width="7.625" style="187" customWidth="1"/>
    <col min="4350" max="4350" width="8.125" style="187" customWidth="1"/>
    <col min="4351" max="4351" width="7.625" style="187" customWidth="1"/>
    <col min="4352" max="4352" width="9" style="187" customWidth="1"/>
    <col min="4353" max="4598" width="9" style="187"/>
    <col min="4599" max="4599" width="20.125" style="187" customWidth="1"/>
    <col min="4600" max="4600" width="9.625" style="187" customWidth="1"/>
    <col min="4601" max="4601" width="8.625" style="187" customWidth="1"/>
    <col min="4602" max="4602" width="8.875" style="187" customWidth="1"/>
    <col min="4603" max="4605" width="7.625" style="187" customWidth="1"/>
    <col min="4606" max="4606" width="8.125" style="187" customWidth="1"/>
    <col min="4607" max="4607" width="7.625" style="187" customWidth="1"/>
    <col min="4608" max="4608" width="9" style="187" customWidth="1"/>
    <col min="4609" max="4854" width="9" style="187"/>
    <col min="4855" max="4855" width="20.125" style="187" customWidth="1"/>
    <col min="4856" max="4856" width="9.625" style="187" customWidth="1"/>
    <col min="4857" max="4857" width="8.625" style="187" customWidth="1"/>
    <col min="4858" max="4858" width="8.875" style="187" customWidth="1"/>
    <col min="4859" max="4861" width="7.625" style="187" customWidth="1"/>
    <col min="4862" max="4862" width="8.125" style="187" customWidth="1"/>
    <col min="4863" max="4863" width="7.625" style="187" customWidth="1"/>
    <col min="4864" max="4864" width="9" style="187" customWidth="1"/>
    <col min="4865" max="5110" width="9" style="187"/>
    <col min="5111" max="5111" width="20.125" style="187" customWidth="1"/>
    <col min="5112" max="5112" width="9.625" style="187" customWidth="1"/>
    <col min="5113" max="5113" width="8.625" style="187" customWidth="1"/>
    <col min="5114" max="5114" width="8.875" style="187" customWidth="1"/>
    <col min="5115" max="5117" width="7.625" style="187" customWidth="1"/>
    <col min="5118" max="5118" width="8.125" style="187" customWidth="1"/>
    <col min="5119" max="5119" width="7.625" style="187" customWidth="1"/>
    <col min="5120" max="5120" width="9" style="187" customWidth="1"/>
    <col min="5121" max="5366" width="9" style="187"/>
    <col min="5367" max="5367" width="20.125" style="187" customWidth="1"/>
    <col min="5368" max="5368" width="9.625" style="187" customWidth="1"/>
    <col min="5369" max="5369" width="8.625" style="187" customWidth="1"/>
    <col min="5370" max="5370" width="8.875" style="187" customWidth="1"/>
    <col min="5371" max="5373" width="7.625" style="187" customWidth="1"/>
    <col min="5374" max="5374" width="8.125" style="187" customWidth="1"/>
    <col min="5375" max="5375" width="7.625" style="187" customWidth="1"/>
    <col min="5376" max="5376" width="9" style="187" customWidth="1"/>
    <col min="5377" max="5622" width="9" style="187"/>
    <col min="5623" max="5623" width="20.125" style="187" customWidth="1"/>
    <col min="5624" max="5624" width="9.625" style="187" customWidth="1"/>
    <col min="5625" max="5625" width="8.625" style="187" customWidth="1"/>
    <col min="5626" max="5626" width="8.875" style="187" customWidth="1"/>
    <col min="5627" max="5629" width="7.625" style="187" customWidth="1"/>
    <col min="5630" max="5630" width="8.125" style="187" customWidth="1"/>
    <col min="5631" max="5631" width="7.625" style="187" customWidth="1"/>
    <col min="5632" max="5632" width="9" style="187" customWidth="1"/>
    <col min="5633" max="5878" width="9" style="187"/>
    <col min="5879" max="5879" width="20.125" style="187" customWidth="1"/>
    <col min="5880" max="5880" width="9.625" style="187" customWidth="1"/>
    <col min="5881" max="5881" width="8.625" style="187" customWidth="1"/>
    <col min="5882" max="5882" width="8.875" style="187" customWidth="1"/>
    <col min="5883" max="5885" width="7.625" style="187" customWidth="1"/>
    <col min="5886" max="5886" width="8.125" style="187" customWidth="1"/>
    <col min="5887" max="5887" width="7.625" style="187" customWidth="1"/>
    <col min="5888" max="5888" width="9" style="187" customWidth="1"/>
    <col min="5889" max="6134" width="9" style="187"/>
    <col min="6135" max="6135" width="20.125" style="187" customWidth="1"/>
    <col min="6136" max="6136" width="9.625" style="187" customWidth="1"/>
    <col min="6137" max="6137" width="8.625" style="187" customWidth="1"/>
    <col min="6138" max="6138" width="8.875" style="187" customWidth="1"/>
    <col min="6139" max="6141" width="7.625" style="187" customWidth="1"/>
    <col min="6142" max="6142" width="8.125" style="187" customWidth="1"/>
    <col min="6143" max="6143" width="7.625" style="187" customWidth="1"/>
    <col min="6144" max="6144" width="9" style="187" customWidth="1"/>
    <col min="6145" max="6390" width="9" style="187"/>
    <col min="6391" max="6391" width="20.125" style="187" customWidth="1"/>
    <col min="6392" max="6392" width="9.625" style="187" customWidth="1"/>
    <col min="6393" max="6393" width="8.625" style="187" customWidth="1"/>
    <col min="6394" max="6394" width="8.875" style="187" customWidth="1"/>
    <col min="6395" max="6397" width="7.625" style="187" customWidth="1"/>
    <col min="6398" max="6398" width="8.125" style="187" customWidth="1"/>
    <col min="6399" max="6399" width="7.625" style="187" customWidth="1"/>
    <col min="6400" max="6400" width="9" style="187" customWidth="1"/>
    <col min="6401" max="6646" width="9" style="187"/>
    <col min="6647" max="6647" width="20.125" style="187" customWidth="1"/>
    <col min="6648" max="6648" width="9.625" style="187" customWidth="1"/>
    <col min="6649" max="6649" width="8.625" style="187" customWidth="1"/>
    <col min="6650" max="6650" width="8.875" style="187" customWidth="1"/>
    <col min="6651" max="6653" width="7.625" style="187" customWidth="1"/>
    <col min="6654" max="6654" width="8.125" style="187" customWidth="1"/>
    <col min="6655" max="6655" width="7.625" style="187" customWidth="1"/>
    <col min="6656" max="6656" width="9" style="187" customWidth="1"/>
    <col min="6657" max="6902" width="9" style="187"/>
    <col min="6903" max="6903" width="20.125" style="187" customWidth="1"/>
    <col min="6904" max="6904" width="9.625" style="187" customWidth="1"/>
    <col min="6905" max="6905" width="8.625" style="187" customWidth="1"/>
    <col min="6906" max="6906" width="8.875" style="187" customWidth="1"/>
    <col min="6907" max="6909" width="7.625" style="187" customWidth="1"/>
    <col min="6910" max="6910" width="8.125" style="187" customWidth="1"/>
    <col min="6911" max="6911" width="7.625" style="187" customWidth="1"/>
    <col min="6912" max="6912" width="9" style="187" customWidth="1"/>
    <col min="6913" max="7158" width="9" style="187"/>
    <col min="7159" max="7159" width="20.125" style="187" customWidth="1"/>
    <col min="7160" max="7160" width="9.625" style="187" customWidth="1"/>
    <col min="7161" max="7161" width="8.625" style="187" customWidth="1"/>
    <col min="7162" max="7162" width="8.875" style="187" customWidth="1"/>
    <col min="7163" max="7165" width="7.625" style="187" customWidth="1"/>
    <col min="7166" max="7166" width="8.125" style="187" customWidth="1"/>
    <col min="7167" max="7167" width="7.625" style="187" customWidth="1"/>
    <col min="7168" max="7168" width="9" style="187" customWidth="1"/>
    <col min="7169" max="7414" width="9" style="187"/>
    <col min="7415" max="7415" width="20.125" style="187" customWidth="1"/>
    <col min="7416" max="7416" width="9.625" style="187" customWidth="1"/>
    <col min="7417" max="7417" width="8.625" style="187" customWidth="1"/>
    <col min="7418" max="7418" width="8.875" style="187" customWidth="1"/>
    <col min="7419" max="7421" width="7.625" style="187" customWidth="1"/>
    <col min="7422" max="7422" width="8.125" style="187" customWidth="1"/>
    <col min="7423" max="7423" width="7.625" style="187" customWidth="1"/>
    <col min="7424" max="7424" width="9" style="187" customWidth="1"/>
    <col min="7425" max="7670" width="9" style="187"/>
    <col min="7671" max="7671" width="20.125" style="187" customWidth="1"/>
    <col min="7672" max="7672" width="9.625" style="187" customWidth="1"/>
    <col min="7673" max="7673" width="8.625" style="187" customWidth="1"/>
    <col min="7674" max="7674" width="8.875" style="187" customWidth="1"/>
    <col min="7675" max="7677" width="7.625" style="187" customWidth="1"/>
    <col min="7678" max="7678" width="8.125" style="187" customWidth="1"/>
    <col min="7679" max="7679" width="7.625" style="187" customWidth="1"/>
    <col min="7680" max="7680" width="9" style="187" customWidth="1"/>
    <col min="7681" max="7926" width="9" style="187"/>
    <col min="7927" max="7927" width="20.125" style="187" customWidth="1"/>
    <col min="7928" max="7928" width="9.625" style="187" customWidth="1"/>
    <col min="7929" max="7929" width="8.625" style="187" customWidth="1"/>
    <col min="7930" max="7930" width="8.875" style="187" customWidth="1"/>
    <col min="7931" max="7933" width="7.625" style="187" customWidth="1"/>
    <col min="7934" max="7934" width="8.125" style="187" customWidth="1"/>
    <col min="7935" max="7935" width="7.625" style="187" customWidth="1"/>
    <col min="7936" max="7936" width="9" style="187" customWidth="1"/>
    <col min="7937" max="8182" width="9" style="187"/>
    <col min="8183" max="8183" width="20.125" style="187" customWidth="1"/>
    <col min="8184" max="8184" width="9.625" style="187" customWidth="1"/>
    <col min="8185" max="8185" width="8.625" style="187" customWidth="1"/>
    <col min="8186" max="8186" width="8.875" style="187" customWidth="1"/>
    <col min="8187" max="8189" width="7.625" style="187" customWidth="1"/>
    <col min="8190" max="8190" width="8.125" style="187" customWidth="1"/>
    <col min="8191" max="8191" width="7.625" style="187" customWidth="1"/>
    <col min="8192" max="8192" width="9" style="187" customWidth="1"/>
    <col min="8193" max="8438" width="9" style="187"/>
    <col min="8439" max="8439" width="20.125" style="187" customWidth="1"/>
    <col min="8440" max="8440" width="9.625" style="187" customWidth="1"/>
    <col min="8441" max="8441" width="8.625" style="187" customWidth="1"/>
    <col min="8442" max="8442" width="8.875" style="187" customWidth="1"/>
    <col min="8443" max="8445" width="7.625" style="187" customWidth="1"/>
    <col min="8446" max="8446" width="8.125" style="187" customWidth="1"/>
    <col min="8447" max="8447" width="7.625" style="187" customWidth="1"/>
    <col min="8448" max="8448" width="9" style="187" customWidth="1"/>
    <col min="8449" max="8694" width="9" style="187"/>
    <col min="8695" max="8695" width="20.125" style="187" customWidth="1"/>
    <col min="8696" max="8696" width="9.625" style="187" customWidth="1"/>
    <col min="8697" max="8697" width="8.625" style="187" customWidth="1"/>
    <col min="8698" max="8698" width="8.875" style="187" customWidth="1"/>
    <col min="8699" max="8701" width="7.625" style="187" customWidth="1"/>
    <col min="8702" max="8702" width="8.125" style="187" customWidth="1"/>
    <col min="8703" max="8703" width="7.625" style="187" customWidth="1"/>
    <col min="8704" max="8704" width="9" style="187" customWidth="1"/>
    <col min="8705" max="8950" width="9" style="187"/>
    <col min="8951" max="8951" width="20.125" style="187" customWidth="1"/>
    <col min="8952" max="8952" width="9.625" style="187" customWidth="1"/>
    <col min="8953" max="8953" width="8.625" style="187" customWidth="1"/>
    <col min="8954" max="8954" width="8.875" style="187" customWidth="1"/>
    <col min="8955" max="8957" width="7.625" style="187" customWidth="1"/>
    <col min="8958" max="8958" width="8.125" style="187" customWidth="1"/>
    <col min="8959" max="8959" width="7.625" style="187" customWidth="1"/>
    <col min="8960" max="8960" width="9" style="187" customWidth="1"/>
    <col min="8961" max="9206" width="9" style="187"/>
    <col min="9207" max="9207" width="20.125" style="187" customWidth="1"/>
    <col min="9208" max="9208" width="9.625" style="187" customWidth="1"/>
    <col min="9209" max="9209" width="8.625" style="187" customWidth="1"/>
    <col min="9210" max="9210" width="8.875" style="187" customWidth="1"/>
    <col min="9211" max="9213" width="7.625" style="187" customWidth="1"/>
    <col min="9214" max="9214" width="8.125" style="187" customWidth="1"/>
    <col min="9215" max="9215" width="7.625" style="187" customWidth="1"/>
    <col min="9216" max="9216" width="9" style="187" customWidth="1"/>
    <col min="9217" max="9462" width="9" style="187"/>
    <col min="9463" max="9463" width="20.125" style="187" customWidth="1"/>
    <col min="9464" max="9464" width="9.625" style="187" customWidth="1"/>
    <col min="9465" max="9465" width="8.625" style="187" customWidth="1"/>
    <col min="9466" max="9466" width="8.875" style="187" customWidth="1"/>
    <col min="9467" max="9469" width="7.625" style="187" customWidth="1"/>
    <col min="9470" max="9470" width="8.125" style="187" customWidth="1"/>
    <col min="9471" max="9471" width="7.625" style="187" customWidth="1"/>
    <col min="9472" max="9472" width="9" style="187" customWidth="1"/>
    <col min="9473" max="9718" width="9" style="187"/>
    <col min="9719" max="9719" width="20.125" style="187" customWidth="1"/>
    <col min="9720" max="9720" width="9.625" style="187" customWidth="1"/>
    <col min="9721" max="9721" width="8.625" style="187" customWidth="1"/>
    <col min="9722" max="9722" width="8.875" style="187" customWidth="1"/>
    <col min="9723" max="9725" width="7.625" style="187" customWidth="1"/>
    <col min="9726" max="9726" width="8.125" style="187" customWidth="1"/>
    <col min="9727" max="9727" width="7.625" style="187" customWidth="1"/>
    <col min="9728" max="9728" width="9" style="187" customWidth="1"/>
    <col min="9729" max="9974" width="9" style="187"/>
    <col min="9975" max="9975" width="20.125" style="187" customWidth="1"/>
    <col min="9976" max="9976" width="9.625" style="187" customWidth="1"/>
    <col min="9977" max="9977" width="8.625" style="187" customWidth="1"/>
    <col min="9978" max="9978" width="8.875" style="187" customWidth="1"/>
    <col min="9979" max="9981" width="7.625" style="187" customWidth="1"/>
    <col min="9982" max="9982" width="8.125" style="187" customWidth="1"/>
    <col min="9983" max="9983" width="7.625" style="187" customWidth="1"/>
    <col min="9984" max="9984" width="9" style="187" customWidth="1"/>
    <col min="9985" max="10230" width="9" style="187"/>
    <col min="10231" max="10231" width="20.125" style="187" customWidth="1"/>
    <col min="10232" max="10232" width="9.625" style="187" customWidth="1"/>
    <col min="10233" max="10233" width="8.625" style="187" customWidth="1"/>
    <col min="10234" max="10234" width="8.875" style="187" customWidth="1"/>
    <col min="10235" max="10237" width="7.625" style="187" customWidth="1"/>
    <col min="10238" max="10238" width="8.125" style="187" customWidth="1"/>
    <col min="10239" max="10239" width="7.625" style="187" customWidth="1"/>
    <col min="10240" max="10240" width="9" style="187" customWidth="1"/>
    <col min="10241" max="10486" width="9" style="187"/>
    <col min="10487" max="10487" width="20.125" style="187" customWidth="1"/>
    <col min="10488" max="10488" width="9.625" style="187" customWidth="1"/>
    <col min="10489" max="10489" width="8.625" style="187" customWidth="1"/>
    <col min="10490" max="10490" width="8.875" style="187" customWidth="1"/>
    <col min="10491" max="10493" width="7.625" style="187" customWidth="1"/>
    <col min="10494" max="10494" width="8.125" style="187" customWidth="1"/>
    <col min="10495" max="10495" width="7.625" style="187" customWidth="1"/>
    <col min="10496" max="10496" width="9" style="187" customWidth="1"/>
    <col min="10497" max="10742" width="9" style="187"/>
    <col min="10743" max="10743" width="20.125" style="187" customWidth="1"/>
    <col min="10744" max="10744" width="9.625" style="187" customWidth="1"/>
    <col min="10745" max="10745" width="8.625" style="187" customWidth="1"/>
    <col min="10746" max="10746" width="8.875" style="187" customWidth="1"/>
    <col min="10747" max="10749" width="7.625" style="187" customWidth="1"/>
    <col min="10750" max="10750" width="8.125" style="187" customWidth="1"/>
    <col min="10751" max="10751" width="7.625" style="187" customWidth="1"/>
    <col min="10752" max="10752" width="9" style="187" customWidth="1"/>
    <col min="10753" max="10998" width="9" style="187"/>
    <col min="10999" max="10999" width="20.125" style="187" customWidth="1"/>
    <col min="11000" max="11000" width="9.625" style="187" customWidth="1"/>
    <col min="11001" max="11001" width="8.625" style="187" customWidth="1"/>
    <col min="11002" max="11002" width="8.875" style="187" customWidth="1"/>
    <col min="11003" max="11005" width="7.625" style="187" customWidth="1"/>
    <col min="11006" max="11006" width="8.125" style="187" customWidth="1"/>
    <col min="11007" max="11007" width="7.625" style="187" customWidth="1"/>
    <col min="11008" max="11008" width="9" style="187" customWidth="1"/>
    <col min="11009" max="11254" width="9" style="187"/>
    <col min="11255" max="11255" width="20.125" style="187" customWidth="1"/>
    <col min="11256" max="11256" width="9.625" style="187" customWidth="1"/>
    <col min="11257" max="11257" width="8.625" style="187" customWidth="1"/>
    <col min="11258" max="11258" width="8.875" style="187" customWidth="1"/>
    <col min="11259" max="11261" width="7.625" style="187" customWidth="1"/>
    <col min="11262" max="11262" width="8.125" style="187" customWidth="1"/>
    <col min="11263" max="11263" width="7.625" style="187" customWidth="1"/>
    <col min="11264" max="11264" width="9" style="187" customWidth="1"/>
    <col min="11265" max="11510" width="9" style="187"/>
    <col min="11511" max="11511" width="20.125" style="187" customWidth="1"/>
    <col min="11512" max="11512" width="9.625" style="187" customWidth="1"/>
    <col min="11513" max="11513" width="8.625" style="187" customWidth="1"/>
    <col min="11514" max="11514" width="8.875" style="187" customWidth="1"/>
    <col min="11515" max="11517" width="7.625" style="187" customWidth="1"/>
    <col min="11518" max="11518" width="8.125" style="187" customWidth="1"/>
    <col min="11519" max="11519" width="7.625" style="187" customWidth="1"/>
    <col min="11520" max="11520" width="9" style="187" customWidth="1"/>
    <col min="11521" max="11766" width="9" style="187"/>
    <col min="11767" max="11767" width="20.125" style="187" customWidth="1"/>
    <col min="11768" max="11768" width="9.625" style="187" customWidth="1"/>
    <col min="11769" max="11769" width="8.625" style="187" customWidth="1"/>
    <col min="11770" max="11770" width="8.875" style="187" customWidth="1"/>
    <col min="11771" max="11773" width="7.625" style="187" customWidth="1"/>
    <col min="11774" max="11774" width="8.125" style="187" customWidth="1"/>
    <col min="11775" max="11775" width="7.625" style="187" customWidth="1"/>
    <col min="11776" max="11776" width="9" style="187" customWidth="1"/>
    <col min="11777" max="12022" width="9" style="187"/>
    <col min="12023" max="12023" width="20.125" style="187" customWidth="1"/>
    <col min="12024" max="12024" width="9.625" style="187" customWidth="1"/>
    <col min="12025" max="12025" width="8.625" style="187" customWidth="1"/>
    <col min="12026" max="12026" width="8.875" style="187" customWidth="1"/>
    <col min="12027" max="12029" width="7.625" style="187" customWidth="1"/>
    <col min="12030" max="12030" width="8.125" style="187" customWidth="1"/>
    <col min="12031" max="12031" width="7.625" style="187" customWidth="1"/>
    <col min="12032" max="12032" width="9" style="187" customWidth="1"/>
    <col min="12033" max="12278" width="9" style="187"/>
    <col min="12279" max="12279" width="20.125" style="187" customWidth="1"/>
    <col min="12280" max="12280" width="9.625" style="187" customWidth="1"/>
    <col min="12281" max="12281" width="8.625" style="187" customWidth="1"/>
    <col min="12282" max="12282" width="8.875" style="187" customWidth="1"/>
    <col min="12283" max="12285" width="7.625" style="187" customWidth="1"/>
    <col min="12286" max="12286" width="8.125" style="187" customWidth="1"/>
    <col min="12287" max="12287" width="7.625" style="187" customWidth="1"/>
    <col min="12288" max="12288" width="9" style="187" customWidth="1"/>
    <col min="12289" max="12534" width="9" style="187"/>
    <col min="12535" max="12535" width="20.125" style="187" customWidth="1"/>
    <col min="12536" max="12536" width="9.625" style="187" customWidth="1"/>
    <col min="12537" max="12537" width="8.625" style="187" customWidth="1"/>
    <col min="12538" max="12538" width="8.875" style="187" customWidth="1"/>
    <col min="12539" max="12541" width="7.625" style="187" customWidth="1"/>
    <col min="12542" max="12542" width="8.125" style="187" customWidth="1"/>
    <col min="12543" max="12543" width="7.625" style="187" customWidth="1"/>
    <col min="12544" max="12544" width="9" style="187" customWidth="1"/>
    <col min="12545" max="12790" width="9" style="187"/>
    <col min="12791" max="12791" width="20.125" style="187" customWidth="1"/>
    <col min="12792" max="12792" width="9.625" style="187" customWidth="1"/>
    <col min="12793" max="12793" width="8.625" style="187" customWidth="1"/>
    <col min="12794" max="12794" width="8.875" style="187" customWidth="1"/>
    <col min="12795" max="12797" width="7.625" style="187" customWidth="1"/>
    <col min="12798" max="12798" width="8.125" style="187" customWidth="1"/>
    <col min="12799" max="12799" width="7.625" style="187" customWidth="1"/>
    <col min="12800" max="12800" width="9" style="187" customWidth="1"/>
    <col min="12801" max="13046" width="9" style="187"/>
    <col min="13047" max="13047" width="20.125" style="187" customWidth="1"/>
    <col min="13048" max="13048" width="9.625" style="187" customWidth="1"/>
    <col min="13049" max="13049" width="8.625" style="187" customWidth="1"/>
    <col min="13050" max="13050" width="8.875" style="187" customWidth="1"/>
    <col min="13051" max="13053" width="7.625" style="187" customWidth="1"/>
    <col min="13054" max="13054" width="8.125" style="187" customWidth="1"/>
    <col min="13055" max="13055" width="7.625" style="187" customWidth="1"/>
    <col min="13056" max="13056" width="9" style="187" customWidth="1"/>
    <col min="13057" max="13302" width="9" style="187"/>
    <col min="13303" max="13303" width="20.125" style="187" customWidth="1"/>
    <col min="13304" max="13304" width="9.625" style="187" customWidth="1"/>
    <col min="13305" max="13305" width="8.625" style="187" customWidth="1"/>
    <col min="13306" max="13306" width="8.875" style="187" customWidth="1"/>
    <col min="13307" max="13309" width="7.625" style="187" customWidth="1"/>
    <col min="13310" max="13310" width="8.125" style="187" customWidth="1"/>
    <col min="13311" max="13311" width="7.625" style="187" customWidth="1"/>
    <col min="13312" max="13312" width="9" style="187" customWidth="1"/>
    <col min="13313" max="13558" width="9" style="187"/>
    <col min="13559" max="13559" width="20.125" style="187" customWidth="1"/>
    <col min="13560" max="13560" width="9.625" style="187" customWidth="1"/>
    <col min="13561" max="13561" width="8.625" style="187" customWidth="1"/>
    <col min="13562" max="13562" width="8.875" style="187" customWidth="1"/>
    <col min="13563" max="13565" width="7.625" style="187" customWidth="1"/>
    <col min="13566" max="13566" width="8.125" style="187" customWidth="1"/>
    <col min="13567" max="13567" width="7.625" style="187" customWidth="1"/>
    <col min="13568" max="13568" width="9" style="187" customWidth="1"/>
    <col min="13569" max="13814" width="9" style="187"/>
    <col min="13815" max="13815" width="20.125" style="187" customWidth="1"/>
    <col min="13816" max="13816" width="9.625" style="187" customWidth="1"/>
    <col min="13817" max="13817" width="8.625" style="187" customWidth="1"/>
    <col min="13818" max="13818" width="8.875" style="187" customWidth="1"/>
    <col min="13819" max="13821" width="7.625" style="187" customWidth="1"/>
    <col min="13822" max="13822" width="8.125" style="187" customWidth="1"/>
    <col min="13823" max="13823" width="7.625" style="187" customWidth="1"/>
    <col min="13824" max="13824" width="9" style="187" customWidth="1"/>
    <col min="13825" max="14070" width="9" style="187"/>
    <col min="14071" max="14071" width="20.125" style="187" customWidth="1"/>
    <col min="14072" max="14072" width="9.625" style="187" customWidth="1"/>
    <col min="14073" max="14073" width="8.625" style="187" customWidth="1"/>
    <col min="14074" max="14074" width="8.875" style="187" customWidth="1"/>
    <col min="14075" max="14077" width="7.625" style="187" customWidth="1"/>
    <col min="14078" max="14078" width="8.125" style="187" customWidth="1"/>
    <col min="14079" max="14079" width="7.625" style="187" customWidth="1"/>
    <col min="14080" max="14080" width="9" style="187" customWidth="1"/>
    <col min="14081" max="14326" width="9" style="187"/>
    <col min="14327" max="14327" width="20.125" style="187" customWidth="1"/>
    <col min="14328" max="14328" width="9.625" style="187" customWidth="1"/>
    <col min="14329" max="14329" width="8.625" style="187" customWidth="1"/>
    <col min="14330" max="14330" width="8.875" style="187" customWidth="1"/>
    <col min="14331" max="14333" width="7.625" style="187" customWidth="1"/>
    <col min="14334" max="14334" width="8.125" style="187" customWidth="1"/>
    <col min="14335" max="14335" width="7.625" style="187" customWidth="1"/>
    <col min="14336" max="14336" width="9" style="187" customWidth="1"/>
    <col min="14337" max="14582" width="9" style="187"/>
    <col min="14583" max="14583" width="20.125" style="187" customWidth="1"/>
    <col min="14584" max="14584" width="9.625" style="187" customWidth="1"/>
    <col min="14585" max="14585" width="8.625" style="187" customWidth="1"/>
    <col min="14586" max="14586" width="8.875" style="187" customWidth="1"/>
    <col min="14587" max="14589" width="7.625" style="187" customWidth="1"/>
    <col min="14590" max="14590" width="8.125" style="187" customWidth="1"/>
    <col min="14591" max="14591" width="7.625" style="187" customWidth="1"/>
    <col min="14592" max="14592" width="9" style="187" customWidth="1"/>
    <col min="14593" max="14838" width="9" style="187"/>
    <col min="14839" max="14839" width="20.125" style="187" customWidth="1"/>
    <col min="14840" max="14840" width="9.625" style="187" customWidth="1"/>
    <col min="14841" max="14841" width="8.625" style="187" customWidth="1"/>
    <col min="14842" max="14842" width="8.875" style="187" customWidth="1"/>
    <col min="14843" max="14845" width="7.625" style="187" customWidth="1"/>
    <col min="14846" max="14846" width="8.125" style="187" customWidth="1"/>
    <col min="14847" max="14847" width="7.625" style="187" customWidth="1"/>
    <col min="14848" max="14848" width="9" style="187" customWidth="1"/>
    <col min="14849" max="15094" width="9" style="187"/>
    <col min="15095" max="15095" width="20.125" style="187" customWidth="1"/>
    <col min="15096" max="15096" width="9.625" style="187" customWidth="1"/>
    <col min="15097" max="15097" width="8.625" style="187" customWidth="1"/>
    <col min="15098" max="15098" width="8.875" style="187" customWidth="1"/>
    <col min="15099" max="15101" width="7.625" style="187" customWidth="1"/>
    <col min="15102" max="15102" width="8.125" style="187" customWidth="1"/>
    <col min="15103" max="15103" width="7.625" style="187" customWidth="1"/>
    <col min="15104" max="15104" width="9" style="187" customWidth="1"/>
    <col min="15105" max="15350" width="9" style="187"/>
    <col min="15351" max="15351" width="20.125" style="187" customWidth="1"/>
    <col min="15352" max="15352" width="9.625" style="187" customWidth="1"/>
    <col min="15353" max="15353" width="8.625" style="187" customWidth="1"/>
    <col min="15354" max="15354" width="8.875" style="187" customWidth="1"/>
    <col min="15355" max="15357" width="7.625" style="187" customWidth="1"/>
    <col min="15358" max="15358" width="8.125" style="187" customWidth="1"/>
    <col min="15359" max="15359" width="7.625" style="187" customWidth="1"/>
    <col min="15360" max="15360" width="9" style="187" customWidth="1"/>
    <col min="15361" max="15606" width="9" style="187"/>
    <col min="15607" max="15607" width="20.125" style="187" customWidth="1"/>
    <col min="15608" max="15608" width="9.625" style="187" customWidth="1"/>
    <col min="15609" max="15609" width="8.625" style="187" customWidth="1"/>
    <col min="15610" max="15610" width="8.875" style="187" customWidth="1"/>
    <col min="15611" max="15613" width="7.625" style="187" customWidth="1"/>
    <col min="15614" max="15614" width="8.125" style="187" customWidth="1"/>
    <col min="15615" max="15615" width="7.625" style="187" customWidth="1"/>
    <col min="15616" max="15616" width="9" style="187" customWidth="1"/>
    <col min="15617" max="15862" width="9" style="187"/>
    <col min="15863" max="15863" width="20.125" style="187" customWidth="1"/>
    <col min="15864" max="15864" width="9.625" style="187" customWidth="1"/>
    <col min="15865" max="15865" width="8.625" style="187" customWidth="1"/>
    <col min="15866" max="15866" width="8.875" style="187" customWidth="1"/>
    <col min="15867" max="15869" width="7.625" style="187" customWidth="1"/>
    <col min="15870" max="15870" width="8.125" style="187" customWidth="1"/>
    <col min="15871" max="15871" width="7.625" style="187" customWidth="1"/>
    <col min="15872" max="15872" width="9" style="187" customWidth="1"/>
    <col min="15873" max="16118" width="9" style="187"/>
    <col min="16119" max="16119" width="20.125" style="187" customWidth="1"/>
    <col min="16120" max="16120" width="9.625" style="187" customWidth="1"/>
    <col min="16121" max="16121" width="8.625" style="187" customWidth="1"/>
    <col min="16122" max="16122" width="8.875" style="187" customWidth="1"/>
    <col min="16123" max="16125" width="7.625" style="187" customWidth="1"/>
    <col min="16126" max="16126" width="8.125" style="187" customWidth="1"/>
    <col min="16127" max="16127" width="7.625" style="187" customWidth="1"/>
    <col min="16128" max="16128" width="9" style="187" customWidth="1"/>
    <col min="16129" max="16384" width="9" style="187"/>
  </cols>
  <sheetData>
    <row r="1" ht="23.1" customHeight="1" spans="1:1">
      <c r="A1" s="188" t="s">
        <v>629</v>
      </c>
    </row>
    <row r="2" ht="32.45" customHeight="1" spans="1:4">
      <c r="A2" s="189" t="s">
        <v>630</v>
      </c>
      <c r="B2" s="189"/>
      <c r="C2" s="189"/>
      <c r="D2" s="189"/>
    </row>
    <row r="3" ht="23.45" customHeight="1" spans="4:4">
      <c r="D3" s="190" t="s">
        <v>47</v>
      </c>
    </row>
    <row r="4" ht="48.6" customHeight="1" spans="1:4">
      <c r="A4" s="191" t="s">
        <v>631</v>
      </c>
      <c r="B4" s="116" t="s">
        <v>49</v>
      </c>
      <c r="C4" s="6" t="s">
        <v>50</v>
      </c>
      <c r="D4" s="6" t="s">
        <v>51</v>
      </c>
    </row>
    <row r="5" ht="24.6" customHeight="1" spans="1:4">
      <c r="A5" s="191" t="s">
        <v>632</v>
      </c>
      <c r="B5" s="116">
        <f>SUM(B6:B20)</f>
        <v>247221</v>
      </c>
      <c r="C5" s="116">
        <f>SUM(C6:C20)</f>
        <v>296314</v>
      </c>
      <c r="D5" s="192">
        <f>B5/C5</f>
        <v>0.8343</v>
      </c>
    </row>
    <row r="6" ht="24.6" customHeight="1" spans="1:11">
      <c r="A6" s="193" t="s">
        <v>633</v>
      </c>
      <c r="B6" s="194">
        <v>42105</v>
      </c>
      <c r="C6" s="194">
        <v>40083</v>
      </c>
      <c r="D6" s="192">
        <f>B6/C6</f>
        <v>1.0504</v>
      </c>
      <c r="E6" s="195"/>
      <c r="F6" s="196"/>
      <c r="G6" s="196"/>
      <c r="H6" s="196"/>
      <c r="I6" s="196"/>
      <c r="J6" s="196"/>
      <c r="K6" s="196"/>
    </row>
    <row r="7" ht="24.6" customHeight="1" spans="1:11">
      <c r="A7" s="193" t="s">
        <v>634</v>
      </c>
      <c r="B7" s="194">
        <v>42521</v>
      </c>
      <c r="C7" s="194">
        <v>44025</v>
      </c>
      <c r="D7" s="192">
        <f t="shared" ref="D7:D20" si="0">B7/C7</f>
        <v>0.9658</v>
      </c>
      <c r="E7" s="195"/>
      <c r="F7" s="196"/>
      <c r="G7" s="196"/>
      <c r="H7" s="196"/>
      <c r="I7" s="196"/>
      <c r="J7" s="196"/>
      <c r="K7" s="196"/>
    </row>
    <row r="8" ht="24.6" customHeight="1" spans="1:11">
      <c r="A8" s="193" t="s">
        <v>635</v>
      </c>
      <c r="B8" s="194">
        <v>3719</v>
      </c>
      <c r="C8" s="194">
        <v>22197</v>
      </c>
      <c r="D8" s="192">
        <f t="shared" si="0"/>
        <v>0.1675</v>
      </c>
      <c r="E8" s="195"/>
      <c r="F8" s="196"/>
      <c r="G8" s="196"/>
      <c r="H8" s="196"/>
      <c r="I8" s="196"/>
      <c r="J8" s="196"/>
      <c r="K8" s="196"/>
    </row>
    <row r="9" ht="24.6" customHeight="1" spans="1:11">
      <c r="A9" s="193" t="s">
        <v>636</v>
      </c>
      <c r="B9" s="194"/>
      <c r="C9" s="194">
        <v>44721</v>
      </c>
      <c r="D9" s="192"/>
      <c r="E9" s="195"/>
      <c r="F9" s="196"/>
      <c r="G9" s="196"/>
      <c r="H9" s="196"/>
      <c r="I9" s="196"/>
      <c r="J9" s="196"/>
      <c r="K9" s="196"/>
    </row>
    <row r="10" ht="24.6" customHeight="1" spans="1:11">
      <c r="A10" s="193" t="s">
        <v>637</v>
      </c>
      <c r="B10" s="194">
        <v>98482</v>
      </c>
      <c r="C10" s="194">
        <v>89817</v>
      </c>
      <c r="D10" s="192">
        <f t="shared" si="0"/>
        <v>1.0965</v>
      </c>
      <c r="E10" s="195"/>
      <c r="F10" s="196"/>
      <c r="G10" s="197"/>
      <c r="H10" s="196"/>
      <c r="I10" s="196"/>
      <c r="J10" s="196"/>
      <c r="K10" s="196"/>
    </row>
    <row r="11" ht="24.6" customHeight="1" spans="1:11">
      <c r="A11" s="193" t="s">
        <v>638</v>
      </c>
      <c r="B11" s="194">
        <v>25663</v>
      </c>
      <c r="C11" s="194">
        <v>16903</v>
      </c>
      <c r="D11" s="192">
        <f t="shared" si="0"/>
        <v>1.5183</v>
      </c>
      <c r="E11" s="195"/>
      <c r="F11" s="196"/>
      <c r="G11" s="196"/>
      <c r="H11" s="196"/>
      <c r="I11" s="196"/>
      <c r="J11" s="196"/>
      <c r="K11" s="196"/>
    </row>
    <row r="12" ht="24.6" customHeight="1" spans="1:11">
      <c r="A12" s="193" t="s">
        <v>639</v>
      </c>
      <c r="B12" s="194">
        <v>4763</v>
      </c>
      <c r="C12" s="194">
        <v>14500</v>
      </c>
      <c r="D12" s="192">
        <f t="shared" si="0"/>
        <v>0.3285</v>
      </c>
      <c r="E12" s="195"/>
      <c r="F12" s="196"/>
      <c r="G12" s="196"/>
      <c r="H12" s="196"/>
      <c r="I12" s="196"/>
      <c r="J12" s="196"/>
      <c r="K12" s="196"/>
    </row>
    <row r="13" ht="24.6" customHeight="1" spans="1:11">
      <c r="A13" s="193" t="s">
        <v>640</v>
      </c>
      <c r="B13" s="194"/>
      <c r="C13" s="194">
        <v>2700</v>
      </c>
      <c r="D13" s="192">
        <f t="shared" si="0"/>
        <v>0</v>
      </c>
      <c r="E13" s="195"/>
      <c r="F13" s="196"/>
      <c r="G13" s="196"/>
      <c r="H13" s="196"/>
      <c r="I13" s="196"/>
      <c r="J13" s="196"/>
      <c r="K13" s="196"/>
    </row>
    <row r="14" ht="24.6" customHeight="1" spans="1:11">
      <c r="A14" s="193" t="s">
        <v>641</v>
      </c>
      <c r="B14" s="194">
        <v>14168</v>
      </c>
      <c r="C14" s="194">
        <v>15476</v>
      </c>
      <c r="D14" s="192">
        <f t="shared" si="0"/>
        <v>0.9155</v>
      </c>
      <c r="E14" s="195"/>
      <c r="F14" s="196"/>
      <c r="G14" s="196"/>
      <c r="H14" s="196"/>
      <c r="I14" s="196"/>
      <c r="J14" s="196"/>
      <c r="K14" s="196"/>
    </row>
    <row r="15" ht="24.6" customHeight="1" spans="1:11">
      <c r="A15" s="193" t="s">
        <v>642</v>
      </c>
      <c r="B15" s="194"/>
      <c r="C15" s="194"/>
      <c r="D15" s="192"/>
      <c r="E15" s="195"/>
      <c r="F15" s="196"/>
      <c r="G15" s="196"/>
      <c r="H15" s="196"/>
      <c r="I15" s="196"/>
      <c r="J15" s="196"/>
      <c r="K15" s="196"/>
    </row>
    <row r="16" ht="24.6" customHeight="1" spans="1:11">
      <c r="A16" s="193" t="s">
        <v>643</v>
      </c>
      <c r="B16" s="194">
        <v>2700</v>
      </c>
      <c r="C16" s="194">
        <v>4000</v>
      </c>
      <c r="D16" s="192">
        <f t="shared" si="0"/>
        <v>0.675</v>
      </c>
      <c r="E16" s="195"/>
      <c r="F16" s="196"/>
      <c r="G16" s="196"/>
      <c r="H16" s="196"/>
      <c r="I16" s="196"/>
      <c r="J16" s="196"/>
      <c r="K16" s="196"/>
    </row>
    <row r="17" ht="24.6" customHeight="1" spans="1:11">
      <c r="A17" s="193" t="s">
        <v>644</v>
      </c>
      <c r="B17" s="194"/>
      <c r="C17" s="194"/>
      <c r="D17" s="192"/>
      <c r="E17" s="195"/>
      <c r="F17" s="196"/>
      <c r="G17" s="196"/>
      <c r="H17" s="196"/>
      <c r="I17" s="196"/>
      <c r="J17" s="196"/>
      <c r="K17" s="196"/>
    </row>
    <row r="18" ht="24.6" customHeight="1" spans="1:11">
      <c r="A18" s="193" t="s">
        <v>645</v>
      </c>
      <c r="B18" s="194"/>
      <c r="C18" s="194"/>
      <c r="D18" s="192"/>
      <c r="E18" s="195"/>
      <c r="F18" s="196"/>
      <c r="G18" s="196"/>
      <c r="H18" s="196"/>
      <c r="I18" s="196"/>
      <c r="J18" s="196"/>
      <c r="K18" s="196"/>
    </row>
    <row r="19" ht="24.6" customHeight="1" spans="1:11">
      <c r="A19" s="193" t="s">
        <v>646</v>
      </c>
      <c r="B19" s="194"/>
      <c r="C19" s="194"/>
      <c r="D19" s="192"/>
      <c r="E19" s="195"/>
      <c r="F19" s="196"/>
      <c r="G19" s="196"/>
      <c r="H19" s="196"/>
      <c r="I19" s="196"/>
      <c r="J19" s="196"/>
      <c r="K19" s="196"/>
    </row>
    <row r="20" ht="24.6" customHeight="1" spans="1:11">
      <c r="A20" s="193" t="s">
        <v>647</v>
      </c>
      <c r="B20" s="194">
        <v>13100</v>
      </c>
      <c r="C20" s="194">
        <v>1892</v>
      </c>
      <c r="D20" s="192">
        <f t="shared" si="0"/>
        <v>6.9239</v>
      </c>
      <c r="E20" s="195"/>
      <c r="F20" s="196"/>
      <c r="G20" s="196"/>
      <c r="H20" s="196"/>
      <c r="I20" s="196"/>
      <c r="J20" s="196"/>
      <c r="K20" s="196"/>
    </row>
    <row r="21" ht="45.75" customHeight="1" spans="1:5">
      <c r="A21" s="198"/>
      <c r="B21" s="198"/>
      <c r="C21" s="198"/>
      <c r="D21" s="198"/>
      <c r="E21" s="195"/>
    </row>
    <row r="22" ht="22.15" customHeight="1" spans="5:5">
      <c r="E22" s="195"/>
    </row>
    <row r="23" ht="22.15" customHeight="1" spans="5:5">
      <c r="E23" s="195"/>
    </row>
    <row r="24" ht="22.15" customHeight="1" spans="5:5">
      <c r="E24" s="195"/>
    </row>
    <row r="25" ht="22.15" customHeight="1" spans="5:5">
      <c r="E25" s="195"/>
    </row>
    <row r="26" ht="22.15" customHeight="1" spans="5:5">
      <c r="E26" s="195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G81"/>
  <sheetViews>
    <sheetView workbookViewId="0">
      <selection activeCell="F18" sqref="F18"/>
    </sheetView>
  </sheetViews>
  <sheetFormatPr defaultColWidth="9" defaultRowHeight="11.25" outlineLevelCol="6"/>
  <cols>
    <col min="1" max="1" width="35.625" style="167" customWidth="1"/>
    <col min="2" max="2" width="16.625" style="168" customWidth="1"/>
    <col min="3" max="3" width="16.25" style="167" customWidth="1"/>
    <col min="4" max="4" width="18.75" style="167" customWidth="1"/>
    <col min="5" max="16384" width="9" style="167"/>
  </cols>
  <sheetData>
    <row r="1" ht="18.6" customHeight="1" spans="1:1">
      <c r="A1" s="169" t="s">
        <v>648</v>
      </c>
    </row>
    <row r="2" ht="20.25" spans="1:4">
      <c r="A2" s="170" t="s">
        <v>649</v>
      </c>
      <c r="B2" s="171"/>
      <c r="C2" s="170"/>
      <c r="D2" s="170"/>
    </row>
    <row r="3" ht="21" customHeight="1" spans="1:4">
      <c r="A3" s="172"/>
      <c r="D3" s="173" t="s">
        <v>47</v>
      </c>
    </row>
    <row r="4" ht="39" customHeight="1" spans="1:4">
      <c r="A4" s="174" t="s">
        <v>631</v>
      </c>
      <c r="B4" s="116" t="s">
        <v>49</v>
      </c>
      <c r="C4" s="132" t="s">
        <v>50</v>
      </c>
      <c r="D4" s="6" t="s">
        <v>51</v>
      </c>
    </row>
    <row r="5" ht="22.15" customHeight="1" spans="1:4">
      <c r="A5" s="174" t="s">
        <v>650</v>
      </c>
      <c r="B5" s="175">
        <f>B6+B11+B41+B22+B37+B51</f>
        <v>86093</v>
      </c>
      <c r="C5" s="175">
        <f>C6+C11+C22+C37+C51</f>
        <v>76661</v>
      </c>
      <c r="D5" s="176">
        <f t="shared" ref="D5:D12" si="0">B5/C5</f>
        <v>1.123</v>
      </c>
    </row>
    <row r="6" s="166" customFormat="1" ht="16.35" customHeight="1" spans="1:4">
      <c r="A6" s="177" t="s">
        <v>633</v>
      </c>
      <c r="B6" s="178">
        <f>SUM(B7:B10)</f>
        <v>21776</v>
      </c>
      <c r="C6" s="178">
        <f>SUM(C7:C10)</f>
        <v>16536</v>
      </c>
      <c r="D6" s="179">
        <f t="shared" si="0"/>
        <v>1.3169</v>
      </c>
    </row>
    <row r="7" ht="16.35" customHeight="1" spans="1:4">
      <c r="A7" s="180" t="s">
        <v>651</v>
      </c>
      <c r="B7" s="181">
        <v>14979</v>
      </c>
      <c r="C7" s="181">
        <v>11668</v>
      </c>
      <c r="D7" s="182">
        <f t="shared" si="0"/>
        <v>1.2838</v>
      </c>
    </row>
    <row r="8" ht="16.35" customHeight="1" spans="1:4">
      <c r="A8" s="180" t="s">
        <v>652</v>
      </c>
      <c r="B8" s="181">
        <v>2688</v>
      </c>
      <c r="C8" s="181">
        <v>2531</v>
      </c>
      <c r="D8" s="182">
        <f t="shared" si="0"/>
        <v>1.062</v>
      </c>
    </row>
    <row r="9" ht="16.35" customHeight="1" spans="1:4">
      <c r="A9" s="180" t="s">
        <v>653</v>
      </c>
      <c r="B9" s="181">
        <v>1445</v>
      </c>
      <c r="C9" s="181">
        <v>1236</v>
      </c>
      <c r="D9" s="182">
        <f t="shared" si="0"/>
        <v>1.1691</v>
      </c>
    </row>
    <row r="10" ht="16.35" customHeight="1" spans="1:7">
      <c r="A10" s="180" t="s">
        <v>654</v>
      </c>
      <c r="B10" s="181">
        <v>2664</v>
      </c>
      <c r="C10" s="181">
        <v>1101</v>
      </c>
      <c r="D10" s="182">
        <f t="shared" si="0"/>
        <v>2.4196</v>
      </c>
      <c r="G10" s="183"/>
    </row>
    <row r="11" s="166" customFormat="1" ht="16.35" customHeight="1" spans="1:4">
      <c r="A11" s="177" t="s">
        <v>634</v>
      </c>
      <c r="B11" s="178">
        <f>SUM(B12:B21)</f>
        <v>3065</v>
      </c>
      <c r="C11" s="178">
        <f>SUM(C12:C21)</f>
        <v>3310</v>
      </c>
      <c r="D11" s="179">
        <f t="shared" si="0"/>
        <v>0.926</v>
      </c>
    </row>
    <row r="12" ht="16.35" customHeight="1" spans="1:4">
      <c r="A12" s="180" t="s">
        <v>655</v>
      </c>
      <c r="B12" s="181">
        <v>1925</v>
      </c>
      <c r="C12" s="181">
        <v>2406</v>
      </c>
      <c r="D12" s="182">
        <f t="shared" si="0"/>
        <v>0.8001</v>
      </c>
    </row>
    <row r="13" ht="16.35" customHeight="1" spans="1:4">
      <c r="A13" s="180" t="s">
        <v>656</v>
      </c>
      <c r="B13" s="181"/>
      <c r="C13" s="181"/>
      <c r="D13" s="182"/>
    </row>
    <row r="14" ht="16.35" customHeight="1" spans="1:4">
      <c r="A14" s="180" t="s">
        <v>657</v>
      </c>
      <c r="B14" s="181">
        <v>1</v>
      </c>
      <c r="C14" s="181">
        <v>1</v>
      </c>
      <c r="D14" s="182">
        <f>B14/C14</f>
        <v>1</v>
      </c>
    </row>
    <row r="15" ht="16.35" customHeight="1" spans="1:4">
      <c r="A15" s="180" t="s">
        <v>658</v>
      </c>
      <c r="B15" s="181"/>
      <c r="C15" s="181"/>
      <c r="D15" s="182"/>
    </row>
    <row r="16" ht="16.35" customHeight="1" spans="1:4">
      <c r="A16" s="180" t="s">
        <v>659</v>
      </c>
      <c r="B16" s="181">
        <v>26</v>
      </c>
      <c r="C16" s="181">
        <v>188</v>
      </c>
      <c r="D16" s="182">
        <f>B16/C16</f>
        <v>0.1383</v>
      </c>
    </row>
    <row r="17" ht="16.35" customHeight="1" spans="1:4">
      <c r="A17" s="180" t="s">
        <v>660</v>
      </c>
      <c r="B17" s="181"/>
      <c r="C17" s="181"/>
      <c r="D17" s="182"/>
    </row>
    <row r="18" ht="16.35" customHeight="1" spans="1:4">
      <c r="A18" s="180" t="s">
        <v>661</v>
      </c>
      <c r="B18" s="181"/>
      <c r="C18" s="181"/>
      <c r="D18" s="182"/>
    </row>
    <row r="19" ht="16.35" customHeight="1" spans="1:4">
      <c r="A19" s="180" t="s">
        <v>662</v>
      </c>
      <c r="B19" s="181">
        <v>91</v>
      </c>
      <c r="C19" s="181">
        <v>194</v>
      </c>
      <c r="D19" s="182">
        <f>B19/C19</f>
        <v>0.4691</v>
      </c>
    </row>
    <row r="20" ht="16.35" customHeight="1" spans="1:4">
      <c r="A20" s="180" t="s">
        <v>663</v>
      </c>
      <c r="B20" s="181"/>
      <c r="C20" s="181"/>
      <c r="D20" s="182"/>
    </row>
    <row r="21" ht="16.35" customHeight="1" spans="1:4">
      <c r="A21" s="180" t="s">
        <v>664</v>
      </c>
      <c r="B21" s="181">
        <v>1022</v>
      </c>
      <c r="C21" s="181">
        <v>521</v>
      </c>
      <c r="D21" s="182">
        <f>B21/C21</f>
        <v>1.9616</v>
      </c>
    </row>
    <row r="22" s="166" customFormat="1" ht="16.35" customHeight="1" spans="1:4">
      <c r="A22" s="177" t="s">
        <v>635</v>
      </c>
      <c r="B22" s="178">
        <f>SUM(B23:B29)</f>
        <v>17</v>
      </c>
      <c r="C22" s="178"/>
      <c r="D22" s="182"/>
    </row>
    <row r="23" ht="16.35" customHeight="1" spans="1:4">
      <c r="A23" s="180" t="s">
        <v>665</v>
      </c>
      <c r="B23" s="181"/>
      <c r="C23" s="181"/>
      <c r="D23" s="182"/>
    </row>
    <row r="24" ht="16.35" customHeight="1" spans="1:4">
      <c r="A24" s="180" t="s">
        <v>666</v>
      </c>
      <c r="B24" s="181"/>
      <c r="C24" s="181"/>
      <c r="D24" s="182"/>
    </row>
    <row r="25" ht="16.35" customHeight="1" spans="1:4">
      <c r="A25" s="180" t="s">
        <v>667</v>
      </c>
      <c r="B25" s="181"/>
      <c r="C25" s="181"/>
      <c r="D25" s="182"/>
    </row>
    <row r="26" ht="16.35" customHeight="1" spans="1:4">
      <c r="A26" s="180" t="s">
        <v>668</v>
      </c>
      <c r="B26" s="181"/>
      <c r="C26" s="181"/>
      <c r="D26" s="182"/>
    </row>
    <row r="27" ht="16.35" customHeight="1" spans="1:4">
      <c r="A27" s="180" t="s">
        <v>669</v>
      </c>
      <c r="B27" s="181">
        <v>17</v>
      </c>
      <c r="C27" s="181"/>
      <c r="D27" s="182"/>
    </row>
    <row r="28" ht="16.35" customHeight="1" spans="1:4">
      <c r="A28" s="180" t="s">
        <v>670</v>
      </c>
      <c r="B28" s="181"/>
      <c r="C28" s="181"/>
      <c r="D28" s="182"/>
    </row>
    <row r="29" ht="16.35" customHeight="1" spans="1:4">
      <c r="A29" s="180" t="s">
        <v>671</v>
      </c>
      <c r="B29" s="181"/>
      <c r="C29" s="181"/>
      <c r="D29" s="182"/>
    </row>
    <row r="30" s="166" customFormat="1" ht="16.35" customHeight="1" spans="1:4">
      <c r="A30" s="177" t="s">
        <v>636</v>
      </c>
      <c r="B30" s="178"/>
      <c r="C30" s="178"/>
      <c r="D30" s="182"/>
    </row>
    <row r="31" ht="16.35" customHeight="1" spans="1:4">
      <c r="A31" s="180" t="s">
        <v>665</v>
      </c>
      <c r="B31" s="181"/>
      <c r="C31" s="181"/>
      <c r="D31" s="182"/>
    </row>
    <row r="32" ht="16.35" customHeight="1" spans="1:4">
      <c r="A32" s="180" t="s">
        <v>666</v>
      </c>
      <c r="B32" s="181"/>
      <c r="C32" s="181"/>
      <c r="D32" s="182"/>
    </row>
    <row r="33" ht="16.35" customHeight="1" spans="1:4">
      <c r="A33" s="180" t="s">
        <v>667</v>
      </c>
      <c r="B33" s="181"/>
      <c r="C33" s="181"/>
      <c r="D33" s="182"/>
    </row>
    <row r="34" ht="16.35" customHeight="1" spans="1:4">
      <c r="A34" s="180" t="s">
        <v>669</v>
      </c>
      <c r="B34" s="181"/>
      <c r="C34" s="181"/>
      <c r="D34" s="182"/>
    </row>
    <row r="35" ht="16.35" customHeight="1" spans="1:4">
      <c r="A35" s="180" t="s">
        <v>670</v>
      </c>
      <c r="B35" s="181"/>
      <c r="C35" s="181"/>
      <c r="D35" s="182"/>
    </row>
    <row r="36" ht="16.35" customHeight="1" spans="1:4">
      <c r="A36" s="180" t="s">
        <v>671</v>
      </c>
      <c r="B36" s="181"/>
      <c r="C36" s="181"/>
      <c r="D36" s="182"/>
    </row>
    <row r="37" s="166" customFormat="1" ht="16.35" customHeight="1" spans="1:4">
      <c r="A37" s="177" t="s">
        <v>637</v>
      </c>
      <c r="B37" s="178">
        <f>SUM(B38:B40)</f>
        <v>57856</v>
      </c>
      <c r="C37" s="178">
        <f>SUM(C38:C40)</f>
        <v>54985</v>
      </c>
      <c r="D37" s="179">
        <f>B37/C37</f>
        <v>1.0522</v>
      </c>
    </row>
    <row r="38" ht="16.35" customHeight="1" spans="1:4">
      <c r="A38" s="180" t="s">
        <v>672</v>
      </c>
      <c r="B38" s="181">
        <v>53193</v>
      </c>
      <c r="C38" s="181">
        <v>48043</v>
      </c>
      <c r="D38" s="182">
        <f>B38/C38</f>
        <v>1.1072</v>
      </c>
    </row>
    <row r="39" ht="16.35" customHeight="1" spans="1:4">
      <c r="A39" s="180" t="s">
        <v>673</v>
      </c>
      <c r="B39" s="181">
        <v>4623</v>
      </c>
      <c r="C39" s="181">
        <v>6942</v>
      </c>
      <c r="D39" s="182">
        <f>B39/C39</f>
        <v>0.6659</v>
      </c>
    </row>
    <row r="40" ht="16.35" customHeight="1" spans="1:4">
      <c r="A40" s="180" t="s">
        <v>674</v>
      </c>
      <c r="B40" s="181">
        <v>40</v>
      </c>
      <c r="C40" s="181"/>
      <c r="D40" s="182"/>
    </row>
    <row r="41" s="166" customFormat="1" ht="16.35" customHeight="1" spans="1:4">
      <c r="A41" s="177" t="s">
        <v>638</v>
      </c>
      <c r="B41" s="178">
        <f>SUM(B42:B43)</f>
        <v>9</v>
      </c>
      <c r="C41" s="178"/>
      <c r="D41" s="182"/>
    </row>
    <row r="42" ht="16.35" customHeight="1" spans="1:4">
      <c r="A42" s="180" t="s">
        <v>675</v>
      </c>
      <c r="B42" s="181">
        <v>9</v>
      </c>
      <c r="C42" s="181"/>
      <c r="D42" s="182"/>
    </row>
    <row r="43" ht="16.35" customHeight="1" spans="1:4">
      <c r="A43" s="180" t="s">
        <v>676</v>
      </c>
      <c r="B43" s="181"/>
      <c r="C43" s="181"/>
      <c r="D43" s="182"/>
    </row>
    <row r="44" s="166" customFormat="1" ht="16.35" customHeight="1" spans="1:4">
      <c r="A44" s="177" t="s">
        <v>639</v>
      </c>
      <c r="B44" s="178"/>
      <c r="C44" s="178"/>
      <c r="D44" s="182"/>
    </row>
    <row r="45" ht="16.35" customHeight="1" spans="1:4">
      <c r="A45" s="180" t="s">
        <v>677</v>
      </c>
      <c r="B45" s="181"/>
      <c r="C45" s="181"/>
      <c r="D45" s="182"/>
    </row>
    <row r="46" ht="16.35" customHeight="1" spans="1:4">
      <c r="A46" s="180" t="s">
        <v>678</v>
      </c>
      <c r="B46" s="181"/>
      <c r="C46" s="181"/>
      <c r="D46" s="182"/>
    </row>
    <row r="47" ht="16.35" customHeight="1" spans="1:4">
      <c r="A47" s="180" t="s">
        <v>679</v>
      </c>
      <c r="B47" s="181"/>
      <c r="C47" s="181"/>
      <c r="D47" s="182"/>
    </row>
    <row r="48" s="166" customFormat="1" ht="16.35" customHeight="1" spans="1:4">
      <c r="A48" s="177" t="s">
        <v>640</v>
      </c>
      <c r="B48" s="178"/>
      <c r="C48" s="178"/>
      <c r="D48" s="182"/>
    </row>
    <row r="49" ht="16.35" customHeight="1" spans="1:4">
      <c r="A49" s="180" t="s">
        <v>680</v>
      </c>
      <c r="B49" s="181"/>
      <c r="C49" s="181"/>
      <c r="D49" s="182"/>
    </row>
    <row r="50" ht="16.35" customHeight="1" spans="1:4">
      <c r="A50" s="180" t="s">
        <v>681</v>
      </c>
      <c r="B50" s="181"/>
      <c r="C50" s="181"/>
      <c r="D50" s="182"/>
    </row>
    <row r="51" s="166" customFormat="1" ht="16.35" customHeight="1" spans="1:4">
      <c r="A51" s="177" t="s">
        <v>641</v>
      </c>
      <c r="B51" s="178">
        <f>SUM(B52:B56)</f>
        <v>3370</v>
      </c>
      <c r="C51" s="178">
        <f>SUM(C52:C56)</f>
        <v>1830</v>
      </c>
      <c r="D51" s="179">
        <f>B51/C51</f>
        <v>1.8415</v>
      </c>
    </row>
    <row r="52" ht="16.35" customHeight="1" spans="1:4">
      <c r="A52" s="180" t="s">
        <v>682</v>
      </c>
      <c r="B52" s="181">
        <v>107</v>
      </c>
      <c r="C52" s="181">
        <v>47</v>
      </c>
      <c r="D52" s="182">
        <f>B52/C52</f>
        <v>2.2766</v>
      </c>
    </row>
    <row r="53" ht="16.35" customHeight="1" spans="1:4">
      <c r="A53" s="180" t="s">
        <v>683</v>
      </c>
      <c r="B53" s="181">
        <v>1</v>
      </c>
      <c r="C53" s="181"/>
      <c r="D53" s="182"/>
    </row>
    <row r="54" ht="16.35" customHeight="1" spans="1:4">
      <c r="A54" s="180" t="s">
        <v>684</v>
      </c>
      <c r="B54" s="181"/>
      <c r="C54" s="181"/>
      <c r="D54" s="182"/>
    </row>
    <row r="55" ht="16.35" customHeight="1" spans="1:4">
      <c r="A55" s="180" t="s">
        <v>685</v>
      </c>
      <c r="B55" s="181">
        <v>340</v>
      </c>
      <c r="C55" s="181">
        <v>846</v>
      </c>
      <c r="D55" s="182">
        <f>B55/C55</f>
        <v>0.4019</v>
      </c>
    </row>
    <row r="56" ht="16.35" customHeight="1" spans="1:4">
      <c r="A56" s="180" t="s">
        <v>686</v>
      </c>
      <c r="B56" s="181">
        <v>2922</v>
      </c>
      <c r="C56" s="181">
        <v>937</v>
      </c>
      <c r="D56" s="182">
        <f>B56/C56</f>
        <v>3.1185</v>
      </c>
    </row>
    <row r="57" s="166" customFormat="1" ht="16.35" customHeight="1" spans="1:4">
      <c r="A57" s="177" t="s">
        <v>642</v>
      </c>
      <c r="B57" s="178"/>
      <c r="C57" s="178"/>
      <c r="D57" s="182"/>
    </row>
    <row r="58" ht="16.35" customHeight="1" spans="1:4">
      <c r="A58" s="180" t="s">
        <v>687</v>
      </c>
      <c r="B58" s="181"/>
      <c r="C58" s="181"/>
      <c r="D58" s="182"/>
    </row>
    <row r="59" ht="16.35" customHeight="1" spans="1:4">
      <c r="A59" s="180" t="s">
        <v>688</v>
      </c>
      <c r="B59" s="181"/>
      <c r="C59" s="181"/>
      <c r="D59" s="182"/>
    </row>
    <row r="60" s="166" customFormat="1" ht="16.35" customHeight="1" spans="1:4">
      <c r="A60" s="177" t="s">
        <v>643</v>
      </c>
      <c r="B60" s="178"/>
      <c r="C60" s="178"/>
      <c r="D60" s="182"/>
    </row>
    <row r="61" ht="16.35" customHeight="1" spans="1:4">
      <c r="A61" s="180" t="s">
        <v>689</v>
      </c>
      <c r="B61" s="181"/>
      <c r="C61" s="181"/>
      <c r="D61" s="182"/>
    </row>
    <row r="62" ht="16.35" customHeight="1" spans="1:4">
      <c r="A62" s="180" t="s">
        <v>690</v>
      </c>
      <c r="B62" s="181"/>
      <c r="C62" s="181"/>
      <c r="D62" s="182"/>
    </row>
    <row r="63" ht="16.35" customHeight="1" spans="1:4">
      <c r="A63" s="180" t="s">
        <v>691</v>
      </c>
      <c r="B63" s="181"/>
      <c r="C63" s="181"/>
      <c r="D63" s="182"/>
    </row>
    <row r="64" ht="16.35" customHeight="1" spans="1:4">
      <c r="A64" s="180" t="s">
        <v>692</v>
      </c>
      <c r="B64" s="181"/>
      <c r="C64" s="181"/>
      <c r="D64" s="182"/>
    </row>
    <row r="65" s="166" customFormat="1" ht="16.35" customHeight="1" spans="1:4">
      <c r="A65" s="177" t="s">
        <v>644</v>
      </c>
      <c r="B65" s="178"/>
      <c r="C65" s="178"/>
      <c r="D65" s="182"/>
    </row>
    <row r="66" ht="16.35" customHeight="1" spans="1:4">
      <c r="A66" s="180" t="s">
        <v>693</v>
      </c>
      <c r="B66" s="181"/>
      <c r="C66" s="181"/>
      <c r="D66" s="182"/>
    </row>
    <row r="67" ht="16.35" customHeight="1" spans="1:4">
      <c r="A67" s="180" t="s">
        <v>694</v>
      </c>
      <c r="B67" s="181"/>
      <c r="C67" s="181"/>
      <c r="D67" s="182"/>
    </row>
    <row r="68" s="166" customFormat="1" ht="16.35" customHeight="1" spans="1:4">
      <c r="A68" s="177" t="s">
        <v>645</v>
      </c>
      <c r="B68" s="178"/>
      <c r="C68" s="178"/>
      <c r="D68" s="182"/>
    </row>
    <row r="69" ht="16.35" customHeight="1" spans="1:4">
      <c r="A69" s="180" t="s">
        <v>695</v>
      </c>
      <c r="B69" s="181"/>
      <c r="C69" s="181"/>
      <c r="D69" s="182"/>
    </row>
    <row r="70" ht="16.35" customHeight="1" spans="1:4">
      <c r="A70" s="180" t="s">
        <v>696</v>
      </c>
      <c r="B70" s="181"/>
      <c r="C70" s="181"/>
      <c r="D70" s="182"/>
    </row>
    <row r="71" ht="16.35" customHeight="1" spans="1:4">
      <c r="A71" s="180" t="s">
        <v>697</v>
      </c>
      <c r="B71" s="181"/>
      <c r="C71" s="181"/>
      <c r="D71" s="182"/>
    </row>
    <row r="72" ht="16.35" customHeight="1" spans="1:4">
      <c r="A72" s="180" t="s">
        <v>698</v>
      </c>
      <c r="B72" s="181"/>
      <c r="C72" s="181"/>
      <c r="D72" s="182"/>
    </row>
    <row r="73" s="166" customFormat="1" ht="16.35" customHeight="1" spans="1:4">
      <c r="A73" s="177" t="s">
        <v>646</v>
      </c>
      <c r="B73" s="178"/>
      <c r="C73" s="178"/>
      <c r="D73" s="182"/>
    </row>
    <row r="74" ht="16.35" customHeight="1" spans="1:4">
      <c r="A74" s="180" t="s">
        <v>699</v>
      </c>
      <c r="B74" s="181"/>
      <c r="C74" s="181"/>
      <c r="D74" s="182"/>
    </row>
    <row r="75" ht="16.35" customHeight="1" spans="1:4">
      <c r="A75" s="180" t="s">
        <v>700</v>
      </c>
      <c r="B75" s="181"/>
      <c r="C75" s="181"/>
      <c r="D75" s="182"/>
    </row>
    <row r="76" s="166" customFormat="1" ht="16.35" customHeight="1" spans="1:4">
      <c r="A76" s="177" t="s">
        <v>647</v>
      </c>
      <c r="B76" s="178"/>
      <c r="C76" s="178"/>
      <c r="D76" s="182"/>
    </row>
    <row r="77" ht="16.35" customHeight="1" spans="1:4">
      <c r="A77" s="180" t="s">
        <v>701</v>
      </c>
      <c r="B77" s="181"/>
      <c r="C77" s="181"/>
      <c r="D77" s="182"/>
    </row>
    <row r="78" ht="16.35" customHeight="1" spans="1:4">
      <c r="A78" s="180" t="s">
        <v>702</v>
      </c>
      <c r="B78" s="181"/>
      <c r="C78" s="181"/>
      <c r="D78" s="182"/>
    </row>
    <row r="79" ht="16.35" customHeight="1" spans="1:4">
      <c r="A79" s="180" t="s">
        <v>703</v>
      </c>
      <c r="B79" s="181"/>
      <c r="C79" s="181"/>
      <c r="D79" s="182"/>
    </row>
    <row r="80" ht="17.45" customHeight="1" spans="1:4">
      <c r="A80" s="180" t="s">
        <v>704</v>
      </c>
      <c r="B80" s="181"/>
      <c r="C80" s="181"/>
      <c r="D80" s="182"/>
    </row>
    <row r="81" ht="24" customHeight="1" spans="1:4">
      <c r="A81" s="184"/>
      <c r="B81" s="185"/>
      <c r="C81" s="186"/>
      <c r="D81" s="18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B64"/>
  <sheetViews>
    <sheetView workbookViewId="0">
      <selection activeCell="A8" sqref="A8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" t="s">
        <v>705</v>
      </c>
    </row>
    <row r="2" ht="29.1" customHeight="1" spans="1:2">
      <c r="A2" s="150" t="s">
        <v>706</v>
      </c>
      <c r="B2" s="150"/>
    </row>
    <row r="3" spans="1:2">
      <c r="A3" s="159"/>
      <c r="B3" s="115" t="s">
        <v>707</v>
      </c>
    </row>
    <row r="4" ht="19.7" customHeight="1" spans="1:2">
      <c r="A4" s="160" t="s">
        <v>708</v>
      </c>
      <c r="B4" s="94" t="s">
        <v>709</v>
      </c>
    </row>
    <row r="5" ht="16.7" customHeight="1" spans="1:2">
      <c r="A5" s="161" t="s">
        <v>710</v>
      </c>
      <c r="B5" s="162"/>
    </row>
    <row r="6" ht="16.7" customHeight="1" spans="1:2">
      <c r="A6" s="163" t="s">
        <v>711</v>
      </c>
      <c r="B6" s="162"/>
    </row>
    <row r="7" ht="16.7" customHeight="1" spans="1:2">
      <c r="A7" s="163" t="s">
        <v>712</v>
      </c>
      <c r="B7" s="162"/>
    </row>
    <row r="8" ht="16.7" customHeight="1" spans="1:2">
      <c r="A8" s="163" t="s">
        <v>713</v>
      </c>
      <c r="B8" s="162"/>
    </row>
    <row r="9" ht="16.7" customHeight="1" spans="1:2">
      <c r="A9" s="161" t="s">
        <v>714</v>
      </c>
      <c r="B9" s="162"/>
    </row>
    <row r="10" ht="16.7" customHeight="1" spans="1:2">
      <c r="A10" s="163" t="s">
        <v>715</v>
      </c>
      <c r="B10" s="162"/>
    </row>
    <row r="11" ht="16.7" customHeight="1" spans="1:2">
      <c r="A11" s="163" t="s">
        <v>716</v>
      </c>
      <c r="B11" s="162"/>
    </row>
    <row r="12" ht="16.7" customHeight="1" spans="1:2">
      <c r="A12" s="163" t="s">
        <v>717</v>
      </c>
      <c r="B12" s="162"/>
    </row>
    <row r="13" ht="16.7" customHeight="1" spans="1:2">
      <c r="A13" s="163" t="s">
        <v>718</v>
      </c>
      <c r="B13" s="162"/>
    </row>
    <row r="14" ht="16.7" customHeight="1" spans="1:2">
      <c r="A14" s="163" t="s">
        <v>719</v>
      </c>
      <c r="B14" s="162"/>
    </row>
    <row r="15" ht="16.7" customHeight="1" spans="1:2">
      <c r="A15" s="163" t="s">
        <v>720</v>
      </c>
      <c r="B15" s="162"/>
    </row>
    <row r="16" ht="16.7" customHeight="1" spans="1:2">
      <c r="A16" s="163" t="s">
        <v>721</v>
      </c>
      <c r="B16" s="162"/>
    </row>
    <row r="17" ht="16.7" customHeight="1" spans="1:2">
      <c r="A17" s="163" t="s">
        <v>722</v>
      </c>
      <c r="B17" s="162"/>
    </row>
    <row r="18" ht="16.7" customHeight="1" spans="1:2">
      <c r="A18" s="163" t="s">
        <v>723</v>
      </c>
      <c r="B18" s="162"/>
    </row>
    <row r="19" ht="16.7" customHeight="1" spans="1:2">
      <c r="A19" s="164" t="s">
        <v>724</v>
      </c>
      <c r="B19" s="162"/>
    </row>
    <row r="20" ht="16.7" customHeight="1" spans="1:2">
      <c r="A20" s="163" t="s">
        <v>725</v>
      </c>
      <c r="B20" s="162"/>
    </row>
    <row r="21" ht="16.7" customHeight="1" spans="1:2">
      <c r="A21" s="163" t="s">
        <v>726</v>
      </c>
      <c r="B21" s="162"/>
    </row>
    <row r="22" ht="16.7" customHeight="1" spans="1:2">
      <c r="A22" s="163" t="s">
        <v>727</v>
      </c>
      <c r="B22" s="162"/>
    </row>
    <row r="23" ht="16.7" customHeight="1" spans="1:2">
      <c r="A23" s="163" t="s">
        <v>728</v>
      </c>
      <c r="B23" s="162"/>
    </row>
    <row r="24" ht="16.7" customHeight="1" spans="1:2">
      <c r="A24" s="163" t="s">
        <v>729</v>
      </c>
      <c r="B24" s="162"/>
    </row>
    <row r="25" ht="16.7" customHeight="1" spans="1:2">
      <c r="A25" s="161" t="s">
        <v>730</v>
      </c>
      <c r="B25" s="162"/>
    </row>
    <row r="26" ht="16.7" customHeight="1" spans="1:2">
      <c r="A26" s="163" t="s">
        <v>731</v>
      </c>
      <c r="B26" s="162"/>
    </row>
    <row r="27" ht="16.7" customHeight="1" spans="1:2">
      <c r="A27" s="163" t="s">
        <v>732</v>
      </c>
      <c r="B27" s="162"/>
    </row>
    <row r="28" ht="16.7" customHeight="1" spans="1:2">
      <c r="A28" s="163" t="s">
        <v>733</v>
      </c>
      <c r="B28" s="162"/>
    </row>
    <row r="29" ht="16.7" customHeight="1" spans="1:2">
      <c r="A29" s="163" t="s">
        <v>732</v>
      </c>
      <c r="B29" s="162"/>
    </row>
    <row r="30" ht="16.7" customHeight="1" spans="1:2">
      <c r="A30" s="163" t="s">
        <v>734</v>
      </c>
      <c r="B30" s="162"/>
    </row>
    <row r="31" ht="16.7" customHeight="1" spans="1:2">
      <c r="A31" s="163" t="s">
        <v>732</v>
      </c>
      <c r="B31" s="162"/>
    </row>
    <row r="32" ht="16.7" customHeight="1" spans="1:2">
      <c r="A32" s="163" t="s">
        <v>735</v>
      </c>
      <c r="B32" s="162"/>
    </row>
    <row r="33" ht="16.7" customHeight="1" spans="1:2">
      <c r="A33" s="163" t="s">
        <v>732</v>
      </c>
      <c r="B33" s="162"/>
    </row>
    <row r="34" ht="16.7" customHeight="1" spans="1:2">
      <c r="A34" s="163" t="s">
        <v>736</v>
      </c>
      <c r="B34" s="162"/>
    </row>
    <row r="35" ht="16.7" customHeight="1" spans="1:2">
      <c r="A35" s="163" t="s">
        <v>732</v>
      </c>
      <c r="B35" s="162"/>
    </row>
    <row r="36" ht="16.7" customHeight="1" spans="1:2">
      <c r="A36" s="163" t="s">
        <v>737</v>
      </c>
      <c r="B36" s="162"/>
    </row>
    <row r="37" ht="16.7" customHeight="1" spans="1:2">
      <c r="A37" s="163" t="s">
        <v>732</v>
      </c>
      <c r="B37" s="162"/>
    </row>
    <row r="38" ht="16.7" customHeight="1" spans="1:2">
      <c r="A38" s="163" t="s">
        <v>738</v>
      </c>
      <c r="B38" s="162"/>
    </row>
    <row r="39" ht="16.7" customHeight="1" spans="1:2">
      <c r="A39" s="163" t="s">
        <v>732</v>
      </c>
      <c r="B39" s="162"/>
    </row>
    <row r="40" ht="16.7" customHeight="1" spans="1:2">
      <c r="A40" s="163" t="s">
        <v>739</v>
      </c>
      <c r="B40" s="162"/>
    </row>
    <row r="41" ht="16.7" customHeight="1" spans="1:2">
      <c r="A41" s="163" t="s">
        <v>732</v>
      </c>
      <c r="B41" s="162"/>
    </row>
    <row r="42" ht="16.7" customHeight="1" spans="1:2">
      <c r="A42" s="163" t="s">
        <v>740</v>
      </c>
      <c r="B42" s="162"/>
    </row>
    <row r="43" ht="16.7" customHeight="1" spans="1:2">
      <c r="A43" s="163" t="s">
        <v>732</v>
      </c>
      <c r="B43" s="162"/>
    </row>
    <row r="44" ht="16.7" customHeight="1" spans="1:2">
      <c r="A44" s="163" t="s">
        <v>741</v>
      </c>
      <c r="B44" s="162"/>
    </row>
    <row r="45" ht="16.7" customHeight="1" spans="1:2">
      <c r="A45" s="163" t="s">
        <v>732</v>
      </c>
      <c r="B45" s="162"/>
    </row>
    <row r="46" ht="16.7" customHeight="1" spans="1:2">
      <c r="A46" s="163" t="s">
        <v>742</v>
      </c>
      <c r="B46" s="162"/>
    </row>
    <row r="47" ht="16.7" customHeight="1" spans="1:2">
      <c r="A47" s="163" t="s">
        <v>732</v>
      </c>
      <c r="B47" s="162"/>
    </row>
    <row r="48" ht="16.7" customHeight="1" spans="1:2">
      <c r="A48" s="163" t="s">
        <v>743</v>
      </c>
      <c r="B48" s="162"/>
    </row>
    <row r="49" ht="16.7" customHeight="1" spans="1:2">
      <c r="A49" s="163" t="s">
        <v>732</v>
      </c>
      <c r="B49" s="162"/>
    </row>
    <row r="50" ht="16.7" customHeight="1" spans="1:2">
      <c r="A50" s="163" t="s">
        <v>744</v>
      </c>
      <c r="B50" s="162"/>
    </row>
    <row r="51" ht="16.7" customHeight="1" spans="1:2">
      <c r="A51" s="163" t="s">
        <v>732</v>
      </c>
      <c r="B51" s="162"/>
    </row>
    <row r="52" ht="16.7" customHeight="1" spans="1:2">
      <c r="A52" s="163" t="s">
        <v>745</v>
      </c>
      <c r="B52" s="162"/>
    </row>
    <row r="53" ht="16.7" customHeight="1" spans="1:2">
      <c r="A53" s="163" t="s">
        <v>732</v>
      </c>
      <c r="B53" s="162"/>
    </row>
    <row r="54" ht="16.7" customHeight="1" spans="1:2">
      <c r="A54" s="163" t="s">
        <v>746</v>
      </c>
      <c r="B54" s="162"/>
    </row>
    <row r="55" ht="16.7" customHeight="1" spans="1:2">
      <c r="A55" s="163" t="s">
        <v>732</v>
      </c>
      <c r="B55" s="162"/>
    </row>
    <row r="56" ht="16.7" customHeight="1" spans="1:2">
      <c r="A56" s="163" t="s">
        <v>747</v>
      </c>
      <c r="B56" s="162"/>
    </row>
    <row r="57" ht="16.7" customHeight="1" spans="1:2">
      <c r="A57" s="163" t="s">
        <v>732</v>
      </c>
      <c r="B57" s="162"/>
    </row>
    <row r="58" ht="16.7" customHeight="1" spans="1:2">
      <c r="A58" s="163" t="s">
        <v>748</v>
      </c>
      <c r="B58" s="162"/>
    </row>
    <row r="59" ht="16.7" customHeight="1" spans="1:2">
      <c r="A59" s="163" t="s">
        <v>732</v>
      </c>
      <c r="B59" s="162"/>
    </row>
    <row r="60" ht="16.7" customHeight="1" spans="1:2">
      <c r="A60" s="163" t="s">
        <v>749</v>
      </c>
      <c r="B60" s="162"/>
    </row>
    <row r="61" ht="16.7" customHeight="1" spans="1:2">
      <c r="A61" s="163" t="s">
        <v>732</v>
      </c>
      <c r="B61" s="162"/>
    </row>
    <row r="62" ht="16.7" customHeight="1" spans="1:2">
      <c r="A62" s="163" t="s">
        <v>750</v>
      </c>
      <c r="B62" s="162"/>
    </row>
    <row r="63" ht="18.75" customHeight="1" spans="1:2">
      <c r="A63" s="92" t="s">
        <v>751</v>
      </c>
      <c r="B63" s="92"/>
    </row>
    <row r="64" ht="53.45" customHeight="1" spans="1:2">
      <c r="A64" s="165" t="s">
        <v>752</v>
      </c>
      <c r="B64" s="165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XFD17"/>
  <sheetViews>
    <sheetView showZeros="0" workbookViewId="0">
      <selection activeCell="B7" sqref="B7"/>
    </sheetView>
  </sheetViews>
  <sheetFormatPr defaultColWidth="9" defaultRowHeight="14.25"/>
  <cols>
    <col min="1" max="1" width="19.875" style="149" customWidth="1"/>
    <col min="2" max="2" width="17.25" style="149" customWidth="1"/>
    <col min="3" max="3" width="14.125" style="149" customWidth="1"/>
    <col min="4" max="4" width="17.375" style="149" customWidth="1"/>
    <col min="5" max="5" width="15" style="149" customWidth="1"/>
    <col min="6" max="16384" width="9" style="149"/>
  </cols>
  <sheetData>
    <row r="1" spans="1:16384">
      <c r="A1" s="1" t="s">
        <v>753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ht="54.75" customHeight="1" spans="1:5">
      <c r="A2" s="150" t="s">
        <v>754</v>
      </c>
      <c r="B2" s="150"/>
      <c r="C2" s="150"/>
      <c r="D2" s="150"/>
      <c r="E2" s="150"/>
    </row>
    <row r="3" ht="21" customHeight="1" spans="1:5">
      <c r="A3" s="151"/>
      <c r="B3" s="151"/>
      <c r="C3" s="151"/>
      <c r="D3" s="151"/>
      <c r="E3" s="152" t="s">
        <v>47</v>
      </c>
    </row>
    <row r="4" ht="24" customHeight="1" spans="1:5">
      <c r="A4" s="153" t="s">
        <v>755</v>
      </c>
      <c r="B4" s="153" t="s">
        <v>756</v>
      </c>
      <c r="C4" s="153" t="s">
        <v>757</v>
      </c>
      <c r="D4" s="153" t="s">
        <v>758</v>
      </c>
      <c r="E4" s="153" t="s">
        <v>759</v>
      </c>
    </row>
    <row r="5" ht="24" customHeight="1" spans="1:5">
      <c r="A5" s="154" t="s">
        <v>760</v>
      </c>
      <c r="B5" s="154"/>
      <c r="C5" s="155"/>
      <c r="D5" s="155"/>
      <c r="E5" s="155"/>
    </row>
    <row r="6" ht="24" customHeight="1" spans="1:5">
      <c r="A6" s="154" t="s">
        <v>760</v>
      </c>
      <c r="B6" s="154"/>
      <c r="C6" s="155"/>
      <c r="D6" s="155"/>
      <c r="E6" s="155"/>
    </row>
    <row r="7" ht="24" customHeight="1" spans="1:5">
      <c r="A7" s="154" t="s">
        <v>760</v>
      </c>
      <c r="B7" s="154"/>
      <c r="C7" s="155"/>
      <c r="D7" s="155"/>
      <c r="E7" s="155"/>
    </row>
    <row r="8" ht="24" customHeight="1" spans="1:5">
      <c r="A8" s="154" t="s">
        <v>760</v>
      </c>
      <c r="B8" s="154"/>
      <c r="C8" s="155"/>
      <c r="D8" s="155"/>
      <c r="E8" s="155"/>
    </row>
    <row r="9" ht="24" customHeight="1" spans="1:5">
      <c r="A9" s="154" t="s">
        <v>760</v>
      </c>
      <c r="B9" s="154"/>
      <c r="C9" s="155"/>
      <c r="D9" s="155"/>
      <c r="E9" s="155"/>
    </row>
    <row r="10" ht="24" customHeight="1" spans="1:5">
      <c r="A10" s="154" t="s">
        <v>760</v>
      </c>
      <c r="B10" s="154"/>
      <c r="C10" s="155"/>
      <c r="D10" s="155"/>
      <c r="E10" s="155"/>
    </row>
    <row r="11" ht="24" customHeight="1" spans="1:5">
      <c r="A11" s="154" t="s">
        <v>760</v>
      </c>
      <c r="B11" s="154"/>
      <c r="C11" s="155"/>
      <c r="D11" s="155"/>
      <c r="E11" s="155"/>
    </row>
    <row r="12" ht="24" customHeight="1" spans="1:5">
      <c r="A12" s="154" t="s">
        <v>760</v>
      </c>
      <c r="B12" s="154"/>
      <c r="C12" s="155"/>
      <c r="D12" s="155"/>
      <c r="E12" s="155"/>
    </row>
    <row r="13" ht="24" customHeight="1" spans="1:5">
      <c r="A13" s="154" t="s">
        <v>760</v>
      </c>
      <c r="B13" s="154"/>
      <c r="C13" s="155"/>
      <c r="D13" s="155"/>
      <c r="E13" s="155"/>
    </row>
    <row r="14" ht="24" customHeight="1" spans="1:5">
      <c r="A14" s="154" t="s">
        <v>760</v>
      </c>
      <c r="B14" s="154"/>
      <c r="C14" s="155"/>
      <c r="D14" s="155"/>
      <c r="E14" s="155"/>
    </row>
    <row r="15" ht="24" customHeight="1" spans="1:5">
      <c r="A15" s="154" t="s">
        <v>761</v>
      </c>
      <c r="B15" s="154"/>
      <c r="C15" s="155"/>
      <c r="D15" s="155"/>
      <c r="E15" s="155"/>
    </row>
    <row r="16" ht="24" customHeight="1" spans="1:5">
      <c r="A16" s="153" t="s">
        <v>650</v>
      </c>
      <c r="B16" s="153"/>
      <c r="C16" s="156"/>
      <c r="D16" s="156"/>
      <c r="E16" s="156"/>
    </row>
    <row r="17" ht="48.75" customHeight="1" spans="1:5">
      <c r="A17" s="157" t="s">
        <v>762</v>
      </c>
      <c r="B17" s="157"/>
      <c r="C17" s="158"/>
      <c r="D17" s="158"/>
      <c r="E17" s="158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17"/>
  <sheetViews>
    <sheetView tabSelected="1" workbookViewId="0">
      <selection activeCell="J25" sqref="J25"/>
    </sheetView>
  </sheetViews>
  <sheetFormatPr defaultColWidth="8.625" defaultRowHeight="14.25" outlineLevelCol="3"/>
  <cols>
    <col min="1" max="1" width="43.125" style="122" customWidth="1"/>
    <col min="2" max="2" width="13" style="122" customWidth="1"/>
    <col min="3" max="3" width="13.5" style="122" customWidth="1"/>
    <col min="4" max="4" width="14.5" style="123" customWidth="1"/>
    <col min="5" max="16384" width="8.625" style="122"/>
  </cols>
  <sheetData>
    <row r="1" ht="22.35" customHeight="1" spans="1:4">
      <c r="A1" s="124" t="s">
        <v>763</v>
      </c>
      <c r="B1" s="125"/>
      <c r="C1" s="125"/>
      <c r="D1" s="126"/>
    </row>
    <row r="2" ht="20.25" spans="1:4">
      <c r="A2" s="127" t="s">
        <v>764</v>
      </c>
      <c r="B2" s="127"/>
      <c r="C2" s="127"/>
      <c r="D2" s="128"/>
    </row>
    <row r="3" spans="1:4">
      <c r="A3" s="129" t="s">
        <v>47</v>
      </c>
      <c r="B3" s="129"/>
      <c r="C3" s="129"/>
      <c r="D3" s="130"/>
    </row>
    <row r="4" ht="48" customHeight="1" spans="1:4">
      <c r="A4" s="131" t="s">
        <v>708</v>
      </c>
      <c r="B4" s="116" t="s">
        <v>49</v>
      </c>
      <c r="C4" s="132" t="s">
        <v>50</v>
      </c>
      <c r="D4" s="82" t="s">
        <v>51</v>
      </c>
    </row>
    <row r="5" ht="24.6" customHeight="1" spans="1:4">
      <c r="A5" s="133" t="s">
        <v>765</v>
      </c>
      <c r="B5" s="134">
        <f>B6+B7+B8</f>
        <v>548.2</v>
      </c>
      <c r="C5" s="134">
        <f>C6+C7+C8</f>
        <v>583.47</v>
      </c>
      <c r="D5" s="135">
        <f t="shared" ref="D5:D9" si="0">B5/C5</f>
        <v>0.9396</v>
      </c>
    </row>
    <row r="6" ht="32.45" customHeight="1" spans="1:4">
      <c r="A6" s="136" t="s">
        <v>766</v>
      </c>
      <c r="B6" s="137">
        <v>87.2</v>
      </c>
      <c r="C6" s="11">
        <v>87.2</v>
      </c>
      <c r="D6" s="135">
        <f t="shared" si="0"/>
        <v>1</v>
      </c>
    </row>
    <row r="7" ht="32.45" customHeight="1" spans="1:4">
      <c r="A7" s="136" t="s">
        <v>767</v>
      </c>
      <c r="B7" s="136">
        <v>40</v>
      </c>
      <c r="C7" s="11">
        <v>40.07</v>
      </c>
      <c r="D7" s="135">
        <f t="shared" si="0"/>
        <v>0.9983</v>
      </c>
    </row>
    <row r="8" ht="32.45" customHeight="1" spans="1:4">
      <c r="A8" s="136" t="s">
        <v>768</v>
      </c>
      <c r="B8" s="136">
        <f>B9+B10</f>
        <v>421</v>
      </c>
      <c r="C8" s="11">
        <v>456.2</v>
      </c>
      <c r="D8" s="135">
        <f t="shared" si="0"/>
        <v>0.9228</v>
      </c>
    </row>
    <row r="9" ht="32.45" customHeight="1" spans="1:4">
      <c r="A9" s="138" t="s">
        <v>769</v>
      </c>
      <c r="B9" s="139">
        <v>371</v>
      </c>
      <c r="C9" s="11">
        <v>456.2</v>
      </c>
      <c r="D9" s="135">
        <f t="shared" si="0"/>
        <v>0.8132</v>
      </c>
    </row>
    <row r="10" ht="32.45" customHeight="1" spans="1:4">
      <c r="A10" s="138" t="s">
        <v>770</v>
      </c>
      <c r="B10" s="139">
        <v>50</v>
      </c>
      <c r="C10" s="11">
        <v>0</v>
      </c>
      <c r="D10" s="135">
        <v>0</v>
      </c>
    </row>
    <row r="12" ht="15.6" customHeight="1" spans="1:1">
      <c r="A12" s="140" t="s">
        <v>771</v>
      </c>
    </row>
    <row r="13" ht="100.5" customHeight="1" spans="1:4">
      <c r="A13" s="141" t="s">
        <v>772</v>
      </c>
      <c r="B13" s="141"/>
      <c r="C13" s="141"/>
      <c r="D13" s="142"/>
    </row>
    <row r="14" ht="81.6" customHeight="1" spans="1:4">
      <c r="A14" s="143" t="s">
        <v>773</v>
      </c>
      <c r="B14" s="143"/>
      <c r="C14" s="143"/>
      <c r="D14" s="144"/>
    </row>
    <row r="15" spans="1:4">
      <c r="A15" s="145"/>
      <c r="B15" s="145"/>
      <c r="C15" s="145"/>
      <c r="D15" s="146"/>
    </row>
    <row r="16" spans="1:4">
      <c r="A16" s="147"/>
      <c r="B16" s="147"/>
      <c r="C16" s="147"/>
      <c r="D16" s="148"/>
    </row>
    <row r="17" spans="1:4">
      <c r="A17" s="147"/>
      <c r="B17" s="147"/>
      <c r="C17" s="147"/>
      <c r="D17" s="148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F30"/>
  <sheetViews>
    <sheetView workbookViewId="0">
      <selection activeCell="D14" sqref="D14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" t="s">
        <v>774</v>
      </c>
    </row>
    <row r="2" ht="27" customHeight="1" spans="1:4">
      <c r="A2" s="76" t="s">
        <v>775</v>
      </c>
      <c r="B2" s="76"/>
      <c r="C2" s="76"/>
      <c r="D2" s="76"/>
    </row>
    <row r="3" spans="1:4">
      <c r="A3" s="78"/>
      <c r="B3" s="79"/>
      <c r="C3" s="79"/>
      <c r="D3" s="115" t="s">
        <v>707</v>
      </c>
    </row>
    <row r="4" ht="46.15" customHeight="1" spans="1:4">
      <c r="A4" s="94" t="s">
        <v>776</v>
      </c>
      <c r="B4" s="116" t="s">
        <v>49</v>
      </c>
      <c r="C4" s="6" t="s">
        <v>50</v>
      </c>
      <c r="D4" s="6" t="s">
        <v>51</v>
      </c>
    </row>
    <row r="5" ht="18.75" customHeight="1" spans="1:4">
      <c r="A5" s="117" t="s">
        <v>777</v>
      </c>
      <c r="B5" s="116"/>
      <c r="C5" s="6"/>
      <c r="D5" s="6"/>
    </row>
    <row r="6" ht="18.75" customHeight="1" spans="1:4">
      <c r="A6" s="95" t="s">
        <v>778</v>
      </c>
      <c r="B6" s="116"/>
      <c r="C6" s="6"/>
      <c r="D6" s="6"/>
    </row>
    <row r="7" ht="17.45" customHeight="1" spans="1:4">
      <c r="A7" s="118" t="s">
        <v>779</v>
      </c>
      <c r="B7" s="119"/>
      <c r="C7" s="119"/>
      <c r="D7" s="119"/>
    </row>
    <row r="8" ht="17.45" customHeight="1" spans="1:4">
      <c r="A8" s="118" t="s">
        <v>780</v>
      </c>
      <c r="B8" s="119"/>
      <c r="C8" s="119"/>
      <c r="D8" s="119"/>
    </row>
    <row r="9" ht="17.45" customHeight="1" spans="1:6">
      <c r="A9" s="118" t="s">
        <v>781</v>
      </c>
      <c r="B9" s="119"/>
      <c r="C9" s="119"/>
      <c r="D9" s="119"/>
      <c r="F9" s="120"/>
    </row>
    <row r="10" ht="17.45" customHeight="1" spans="1:4">
      <c r="A10" s="118" t="s">
        <v>782</v>
      </c>
      <c r="B10" s="86"/>
      <c r="C10" s="86"/>
      <c r="D10" s="86"/>
    </row>
    <row r="11" ht="17.45" customHeight="1" spans="1:4">
      <c r="A11" s="118" t="s">
        <v>783</v>
      </c>
      <c r="B11" s="86"/>
      <c r="C11" s="86"/>
      <c r="D11" s="86"/>
    </row>
    <row r="12" ht="17.45" customHeight="1" spans="1:4">
      <c r="A12" s="118" t="s">
        <v>784</v>
      </c>
      <c r="B12" s="86"/>
      <c r="C12" s="86"/>
      <c r="D12" s="86"/>
    </row>
    <row r="13" ht="17.45" customHeight="1" spans="1:4">
      <c r="A13" s="118" t="s">
        <v>785</v>
      </c>
      <c r="B13" s="86"/>
      <c r="C13" s="86"/>
      <c r="D13" s="86"/>
    </row>
    <row r="14" ht="17.45" customHeight="1" spans="1:4">
      <c r="A14" s="118" t="s">
        <v>786</v>
      </c>
      <c r="B14" s="86"/>
      <c r="C14" s="86"/>
      <c r="D14" s="86"/>
    </row>
    <row r="15" ht="17.45" customHeight="1" spans="1:4">
      <c r="A15" s="118" t="s">
        <v>787</v>
      </c>
      <c r="B15" s="86"/>
      <c r="C15" s="86"/>
      <c r="D15" s="86"/>
    </row>
    <row r="16" ht="17.45" customHeight="1" spans="1:4">
      <c r="A16" s="118" t="s">
        <v>788</v>
      </c>
      <c r="B16" s="86"/>
      <c r="C16" s="86"/>
      <c r="D16" s="86"/>
    </row>
    <row r="17" ht="17.45" customHeight="1" spans="1:4">
      <c r="A17" s="118" t="s">
        <v>789</v>
      </c>
      <c r="B17" s="86"/>
      <c r="C17" s="86"/>
      <c r="D17" s="86"/>
    </row>
    <row r="18" ht="17.45" customHeight="1" spans="1:4">
      <c r="A18" s="118" t="s">
        <v>790</v>
      </c>
      <c r="B18" s="86"/>
      <c r="C18" s="86"/>
      <c r="D18" s="86"/>
    </row>
    <row r="19" ht="17.45" customHeight="1" spans="1:4">
      <c r="A19" s="118" t="s">
        <v>791</v>
      </c>
      <c r="B19" s="86"/>
      <c r="C19" s="86"/>
      <c r="D19" s="86"/>
    </row>
    <row r="20" ht="17.45" customHeight="1" spans="1:4">
      <c r="A20" s="94" t="s">
        <v>792</v>
      </c>
      <c r="B20" s="86"/>
      <c r="C20" s="86"/>
      <c r="D20" s="86"/>
    </row>
    <row r="21" ht="17.45" customHeight="1" spans="1:4">
      <c r="A21" s="84" t="s">
        <v>793</v>
      </c>
      <c r="B21" s="86"/>
      <c r="C21" s="86"/>
      <c r="D21" s="86"/>
    </row>
    <row r="22" ht="17.45" customHeight="1" spans="1:4">
      <c r="A22" s="84" t="s">
        <v>794</v>
      </c>
      <c r="B22" s="86"/>
      <c r="C22" s="86"/>
      <c r="D22" s="86"/>
    </row>
    <row r="23" ht="17.45" customHeight="1" spans="1:4">
      <c r="A23" s="95" t="s">
        <v>795</v>
      </c>
      <c r="B23" s="86"/>
      <c r="C23" s="86"/>
      <c r="D23" s="86"/>
    </row>
    <row r="24" ht="17.45" customHeight="1" spans="1:4">
      <c r="A24" s="95" t="s">
        <v>796</v>
      </c>
      <c r="B24" s="86"/>
      <c r="C24" s="86"/>
      <c r="D24" s="86"/>
    </row>
    <row r="25" ht="17.45" customHeight="1" spans="1:4">
      <c r="A25" s="95" t="s">
        <v>797</v>
      </c>
      <c r="B25" s="86"/>
      <c r="C25" s="86"/>
      <c r="D25" s="86"/>
    </row>
    <row r="26" ht="17.45" customHeight="1" spans="1:4">
      <c r="A26" s="86" t="s">
        <v>798</v>
      </c>
      <c r="B26" s="86"/>
      <c r="C26" s="86"/>
      <c r="D26" s="86"/>
    </row>
    <row r="27" ht="17.45" customHeight="1" spans="1:4">
      <c r="A27" s="86" t="s">
        <v>799</v>
      </c>
      <c r="B27" s="86"/>
      <c r="C27" s="86"/>
      <c r="D27" s="86"/>
    </row>
    <row r="28" ht="17.45" customHeight="1" spans="1:4">
      <c r="A28" s="94" t="s">
        <v>84</v>
      </c>
      <c r="B28" s="86"/>
      <c r="C28" s="86"/>
      <c r="D28" s="86"/>
    </row>
    <row r="30" spans="1:1">
      <c r="A30" t="s">
        <v>800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F26"/>
  <sheetViews>
    <sheetView topLeftCell="A16" workbookViewId="0">
      <selection activeCell="A26" sqref="A26:D26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" t="s">
        <v>801</v>
      </c>
    </row>
    <row r="2" ht="20.25" spans="1:4">
      <c r="A2" s="76" t="s">
        <v>802</v>
      </c>
      <c r="B2" s="76"/>
      <c r="C2" s="76"/>
      <c r="D2" s="76"/>
    </row>
    <row r="3" spans="1:4">
      <c r="A3" s="78"/>
      <c r="B3" s="79"/>
      <c r="C3" s="79"/>
      <c r="D3" s="121" t="s">
        <v>707</v>
      </c>
    </row>
    <row r="4" ht="45.6" customHeight="1" spans="1:4">
      <c r="A4" s="99" t="s">
        <v>776</v>
      </c>
      <c r="B4" s="99" t="s">
        <v>49</v>
      </c>
      <c r="C4" s="6" t="s">
        <v>50</v>
      </c>
      <c r="D4" s="6" t="s">
        <v>51</v>
      </c>
    </row>
    <row r="5" ht="19.9" customHeight="1" spans="1:4">
      <c r="A5" s="86" t="s">
        <v>803</v>
      </c>
      <c r="B5" s="86"/>
      <c r="C5" s="86"/>
      <c r="D5" s="86"/>
    </row>
    <row r="6" ht="19.9" customHeight="1" spans="1:4">
      <c r="A6" s="86" t="s">
        <v>804</v>
      </c>
      <c r="B6" s="86"/>
      <c r="C6" s="86"/>
      <c r="D6" s="86"/>
    </row>
    <row r="7" ht="19.9" customHeight="1" spans="1:4">
      <c r="A7" s="86" t="s">
        <v>805</v>
      </c>
      <c r="B7" s="86"/>
      <c r="C7" s="86"/>
      <c r="D7" s="86"/>
    </row>
    <row r="8" ht="19.9" customHeight="1" spans="1:4">
      <c r="A8" s="86" t="s">
        <v>806</v>
      </c>
      <c r="B8" s="86"/>
      <c r="C8" s="86"/>
      <c r="D8" s="86"/>
    </row>
    <row r="9" ht="19.9" customHeight="1" spans="1:6">
      <c r="A9" s="86" t="s">
        <v>807</v>
      </c>
      <c r="B9" s="86"/>
      <c r="C9" s="86"/>
      <c r="D9" s="86"/>
      <c r="F9" s="120"/>
    </row>
    <row r="10" ht="19.9" customHeight="1" spans="1:4">
      <c r="A10" s="86" t="s">
        <v>808</v>
      </c>
      <c r="B10" s="86"/>
      <c r="C10" s="86"/>
      <c r="D10" s="86"/>
    </row>
    <row r="11" ht="19.9" customHeight="1" spans="1:4">
      <c r="A11" s="86" t="s">
        <v>809</v>
      </c>
      <c r="B11" s="86"/>
      <c r="C11" s="86"/>
      <c r="D11" s="86"/>
    </row>
    <row r="12" ht="19.9" customHeight="1" spans="1:4">
      <c r="A12" s="86" t="s">
        <v>810</v>
      </c>
      <c r="B12" s="86"/>
      <c r="C12" s="86"/>
      <c r="D12" s="86"/>
    </row>
    <row r="13" ht="19.9" customHeight="1" spans="1:4">
      <c r="A13" s="86" t="s">
        <v>811</v>
      </c>
      <c r="B13" s="86"/>
      <c r="C13" s="86"/>
      <c r="D13" s="86"/>
    </row>
    <row r="14" ht="19.9" customHeight="1" spans="1:4">
      <c r="A14" s="86" t="s">
        <v>812</v>
      </c>
      <c r="B14" s="86"/>
      <c r="C14" s="86"/>
      <c r="D14" s="86"/>
    </row>
    <row r="15" ht="19.9" customHeight="1" spans="1:4">
      <c r="A15" s="86" t="s">
        <v>813</v>
      </c>
      <c r="B15" s="86"/>
      <c r="C15" s="86"/>
      <c r="D15" s="86"/>
    </row>
    <row r="16" ht="19.9" customHeight="1" spans="1:4">
      <c r="A16" s="94" t="s">
        <v>814</v>
      </c>
      <c r="B16" s="86"/>
      <c r="C16" s="86"/>
      <c r="D16" s="86"/>
    </row>
    <row r="17" ht="19.9" customHeight="1" spans="1:4">
      <c r="A17" s="84" t="s">
        <v>113</v>
      </c>
      <c r="B17" s="86"/>
      <c r="C17" s="86"/>
      <c r="D17" s="86"/>
    </row>
    <row r="18" ht="19.9" customHeight="1" spans="1:4">
      <c r="A18" s="84" t="s">
        <v>114</v>
      </c>
      <c r="B18" s="86"/>
      <c r="C18" s="86"/>
      <c r="D18" s="86"/>
    </row>
    <row r="19" ht="19.9" customHeight="1" spans="1:4">
      <c r="A19" s="97" t="s">
        <v>815</v>
      </c>
      <c r="B19" s="86"/>
      <c r="C19" s="86"/>
      <c r="D19" s="86"/>
    </row>
    <row r="20" ht="19.9" customHeight="1" spans="1:4">
      <c r="A20" s="97" t="s">
        <v>816</v>
      </c>
      <c r="B20" s="86"/>
      <c r="C20" s="86"/>
      <c r="D20" s="86"/>
    </row>
    <row r="21" ht="19.9" customHeight="1" spans="1:4">
      <c r="A21" s="97" t="s">
        <v>698</v>
      </c>
      <c r="B21" s="86"/>
      <c r="C21" s="86"/>
      <c r="D21" s="86"/>
    </row>
    <row r="22" ht="19.9" customHeight="1" spans="1:4">
      <c r="A22" s="97" t="s">
        <v>817</v>
      </c>
      <c r="B22" s="86"/>
      <c r="C22" s="86"/>
      <c r="D22" s="86"/>
    </row>
    <row r="23" ht="19.9" customHeight="1" spans="1:4">
      <c r="A23" s="97" t="s">
        <v>818</v>
      </c>
      <c r="B23" s="86"/>
      <c r="C23" s="86"/>
      <c r="D23" s="86"/>
    </row>
    <row r="24" ht="19.9" customHeight="1" spans="1:4">
      <c r="A24" s="94" t="s">
        <v>128</v>
      </c>
      <c r="B24" s="86"/>
      <c r="C24" s="86"/>
      <c r="D24" s="86"/>
    </row>
    <row r="26" ht="61" customHeight="1" spans="1:4">
      <c r="A26" s="114" t="s">
        <v>819</v>
      </c>
      <c r="B26" s="114"/>
      <c r="C26" s="114"/>
      <c r="D26" s="114"/>
    </row>
  </sheetData>
  <mergeCells count="2">
    <mergeCell ref="A2:D2"/>
    <mergeCell ref="A26:D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F30"/>
  <sheetViews>
    <sheetView topLeftCell="A16" workbookViewId="0">
      <selection activeCell="A30" sqref="A30:D3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" t="s">
        <v>820</v>
      </c>
    </row>
    <row r="2" ht="27" customHeight="1" spans="1:4">
      <c r="A2" s="76" t="s">
        <v>821</v>
      </c>
      <c r="B2" s="76"/>
      <c r="C2" s="76"/>
      <c r="D2" s="76"/>
    </row>
    <row r="3" spans="1:4">
      <c r="A3" s="78"/>
      <c r="B3" s="79"/>
      <c r="C3" s="79"/>
      <c r="D3" s="115" t="s">
        <v>707</v>
      </c>
    </row>
    <row r="4" ht="46.15" customHeight="1" spans="1:4">
      <c r="A4" s="94" t="s">
        <v>776</v>
      </c>
      <c r="B4" s="116" t="s">
        <v>49</v>
      </c>
      <c r="C4" s="6" t="s">
        <v>822</v>
      </c>
      <c r="D4" s="6" t="s">
        <v>823</v>
      </c>
    </row>
    <row r="5" ht="18.75" customHeight="1" spans="1:4">
      <c r="A5" s="117" t="s">
        <v>777</v>
      </c>
      <c r="B5" s="116"/>
      <c r="C5" s="6"/>
      <c r="D5" s="6"/>
    </row>
    <row r="6" ht="18.75" customHeight="1" spans="1:4">
      <c r="A6" s="95" t="s">
        <v>778</v>
      </c>
      <c r="B6" s="116"/>
      <c r="C6" s="6"/>
      <c r="D6" s="6"/>
    </row>
    <row r="7" ht="17.45" customHeight="1" spans="1:4">
      <c r="A7" s="118" t="s">
        <v>779</v>
      </c>
      <c r="B7" s="119"/>
      <c r="C7" s="119"/>
      <c r="D7" s="119"/>
    </row>
    <row r="8" ht="17.45" customHeight="1" spans="1:4">
      <c r="A8" s="118" t="s">
        <v>780</v>
      </c>
      <c r="B8" s="119"/>
      <c r="C8" s="119"/>
      <c r="D8" s="119"/>
    </row>
    <row r="9" ht="17.45" customHeight="1" spans="1:6">
      <c r="A9" s="118" t="s">
        <v>781</v>
      </c>
      <c r="B9" s="119"/>
      <c r="C9" s="119"/>
      <c r="D9" s="119"/>
      <c r="F9" s="120"/>
    </row>
    <row r="10" ht="17.45" customHeight="1" spans="1:4">
      <c r="A10" s="118" t="s">
        <v>782</v>
      </c>
      <c r="B10" s="86"/>
      <c r="C10" s="86"/>
      <c r="D10" s="86"/>
    </row>
    <row r="11" ht="17.45" customHeight="1" spans="1:4">
      <c r="A11" s="118" t="s">
        <v>783</v>
      </c>
      <c r="B11" s="86"/>
      <c r="C11" s="86"/>
      <c r="D11" s="86"/>
    </row>
    <row r="12" ht="17.45" customHeight="1" spans="1:4">
      <c r="A12" s="118" t="s">
        <v>784</v>
      </c>
      <c r="B12" s="86"/>
      <c r="C12" s="86"/>
      <c r="D12" s="86"/>
    </row>
    <row r="13" ht="17.45" customHeight="1" spans="1:4">
      <c r="A13" s="118" t="s">
        <v>785</v>
      </c>
      <c r="B13" s="86"/>
      <c r="C13" s="86"/>
      <c r="D13" s="86"/>
    </row>
    <row r="14" ht="17.45" customHeight="1" spans="1:4">
      <c r="A14" s="118" t="s">
        <v>786</v>
      </c>
      <c r="B14" s="86"/>
      <c r="C14" s="86"/>
      <c r="D14" s="86"/>
    </row>
    <row r="15" ht="17.45" customHeight="1" spans="1:4">
      <c r="A15" s="118" t="s">
        <v>787</v>
      </c>
      <c r="B15" s="86"/>
      <c r="C15" s="86"/>
      <c r="D15" s="86"/>
    </row>
    <row r="16" ht="17.45" customHeight="1" spans="1:4">
      <c r="A16" s="118" t="s">
        <v>788</v>
      </c>
      <c r="B16" s="86"/>
      <c r="C16" s="86"/>
      <c r="D16" s="86"/>
    </row>
    <row r="17" ht="17.45" customHeight="1" spans="1:4">
      <c r="A17" s="118" t="s">
        <v>789</v>
      </c>
      <c r="B17" s="86"/>
      <c r="C17" s="86"/>
      <c r="D17" s="86"/>
    </row>
    <row r="18" ht="17.45" customHeight="1" spans="1:4">
      <c r="A18" s="118" t="s">
        <v>790</v>
      </c>
      <c r="B18" s="86"/>
      <c r="C18" s="86"/>
      <c r="D18" s="86"/>
    </row>
    <row r="19" ht="17.45" customHeight="1" spans="1:4">
      <c r="A19" s="118" t="s">
        <v>791</v>
      </c>
      <c r="B19" s="86"/>
      <c r="C19" s="86"/>
      <c r="D19" s="86"/>
    </row>
    <row r="20" ht="17.45" customHeight="1" spans="1:4">
      <c r="A20" s="94" t="s">
        <v>792</v>
      </c>
      <c r="B20" s="86"/>
      <c r="C20" s="86"/>
      <c r="D20" s="86"/>
    </row>
    <row r="21" ht="17.45" customHeight="1" spans="1:4">
      <c r="A21" s="84" t="s">
        <v>793</v>
      </c>
      <c r="B21" s="86"/>
      <c r="C21" s="86"/>
      <c r="D21" s="86"/>
    </row>
    <row r="22" ht="17.45" customHeight="1" spans="1:4">
      <c r="A22" s="84" t="s">
        <v>794</v>
      </c>
      <c r="B22" s="86"/>
      <c r="C22" s="86"/>
      <c r="D22" s="86"/>
    </row>
    <row r="23" ht="17.45" customHeight="1" spans="1:4">
      <c r="A23" s="95" t="s">
        <v>795</v>
      </c>
      <c r="B23" s="86"/>
      <c r="C23" s="86"/>
      <c r="D23" s="86"/>
    </row>
    <row r="24" ht="17.45" customHeight="1" spans="1:4">
      <c r="A24" s="95" t="s">
        <v>796</v>
      </c>
      <c r="B24" s="86"/>
      <c r="C24" s="86"/>
      <c r="D24" s="86"/>
    </row>
    <row r="25" ht="17.45" customHeight="1" spans="1:4">
      <c r="A25" s="95" t="s">
        <v>797</v>
      </c>
      <c r="B25" s="86"/>
      <c r="C25" s="86"/>
      <c r="D25" s="86"/>
    </row>
    <row r="26" ht="17.45" customHeight="1" spans="1:4">
      <c r="A26" s="86" t="s">
        <v>798</v>
      </c>
      <c r="B26" s="86"/>
      <c r="C26" s="86"/>
      <c r="D26" s="86"/>
    </row>
    <row r="27" ht="17.45" customHeight="1" spans="1:4">
      <c r="A27" s="86" t="s">
        <v>799</v>
      </c>
      <c r="B27" s="86"/>
      <c r="C27" s="86"/>
      <c r="D27" s="86"/>
    </row>
    <row r="28" ht="17.45" customHeight="1" spans="1:4">
      <c r="A28" s="94" t="s">
        <v>84</v>
      </c>
      <c r="B28" s="86"/>
      <c r="C28" s="86"/>
      <c r="D28" s="86"/>
    </row>
    <row r="30" ht="34" customHeight="1" spans="1:4">
      <c r="A30" s="114" t="s">
        <v>824</v>
      </c>
      <c r="B30" s="114"/>
      <c r="C30" s="114"/>
      <c r="D30" s="114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8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37"/>
  <sheetViews>
    <sheetView topLeftCell="A16" workbookViewId="0">
      <selection activeCell="A37" sqref="A37:D37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" t="s">
        <v>825</v>
      </c>
    </row>
    <row r="2" ht="23.45" customHeight="1" spans="1:4">
      <c r="A2" s="76" t="s">
        <v>826</v>
      </c>
      <c r="B2" s="76"/>
      <c r="C2" s="76"/>
      <c r="D2" s="76"/>
    </row>
    <row r="3" ht="17.45" customHeight="1" spans="1:4">
      <c r="A3" s="78"/>
      <c r="B3" s="79"/>
      <c r="C3" s="79"/>
      <c r="D3" s="113" t="s">
        <v>707</v>
      </c>
    </row>
    <row r="4" ht="40.5" spans="1:4">
      <c r="A4" s="94" t="s">
        <v>776</v>
      </c>
      <c r="B4" s="107" t="s">
        <v>49</v>
      </c>
      <c r="C4" s="6" t="s">
        <v>822</v>
      </c>
      <c r="D4" s="6" t="s">
        <v>823</v>
      </c>
    </row>
    <row r="5" ht="19.15" customHeight="1" spans="1:4">
      <c r="A5" s="86" t="s">
        <v>803</v>
      </c>
      <c r="B5" s="86"/>
      <c r="C5" s="86"/>
      <c r="D5" s="86"/>
    </row>
    <row r="6" ht="19.15" customHeight="1" spans="1:4">
      <c r="A6" s="8" t="s">
        <v>827</v>
      </c>
      <c r="B6" s="86"/>
      <c r="C6" s="86"/>
      <c r="D6" s="86"/>
    </row>
    <row r="7" ht="19.15" customHeight="1" spans="1:4">
      <c r="A7" s="86" t="s">
        <v>804</v>
      </c>
      <c r="B7" s="86"/>
      <c r="C7" s="86"/>
      <c r="D7" s="86"/>
    </row>
    <row r="8" ht="19.15" customHeight="1" spans="1:4">
      <c r="A8" s="8" t="s">
        <v>827</v>
      </c>
      <c r="B8" s="86"/>
      <c r="C8" s="86"/>
      <c r="D8" s="86"/>
    </row>
    <row r="9" ht="19.15" customHeight="1" spans="1:4">
      <c r="A9" s="86" t="s">
        <v>805</v>
      </c>
      <c r="B9" s="86"/>
      <c r="C9" s="86"/>
      <c r="D9" s="86"/>
    </row>
    <row r="10" ht="19.15" customHeight="1" spans="1:4">
      <c r="A10" s="8" t="s">
        <v>827</v>
      </c>
      <c r="B10" s="86"/>
      <c r="C10" s="86"/>
      <c r="D10" s="86"/>
    </row>
    <row r="11" ht="19.15" customHeight="1" spans="1:4">
      <c r="A11" s="86" t="s">
        <v>806</v>
      </c>
      <c r="B11" s="86"/>
      <c r="C11" s="86"/>
      <c r="D11" s="86"/>
    </row>
    <row r="12" ht="19.15" customHeight="1" spans="1:4">
      <c r="A12" s="8" t="s">
        <v>827</v>
      </c>
      <c r="B12" s="86"/>
      <c r="C12" s="86"/>
      <c r="D12" s="86"/>
    </row>
    <row r="13" ht="19.15" customHeight="1" spans="1:4">
      <c r="A13" s="86" t="s">
        <v>807</v>
      </c>
      <c r="B13" s="86"/>
      <c r="C13" s="86"/>
      <c r="D13" s="86"/>
    </row>
    <row r="14" ht="19.15" customHeight="1" spans="1:4">
      <c r="A14" s="8" t="s">
        <v>827</v>
      </c>
      <c r="B14" s="86"/>
      <c r="C14" s="86"/>
      <c r="D14" s="86"/>
    </row>
    <row r="15" ht="19.15" customHeight="1" spans="1:4">
      <c r="A15" s="86" t="s">
        <v>808</v>
      </c>
      <c r="B15" s="86"/>
      <c r="C15" s="86"/>
      <c r="D15" s="86"/>
    </row>
    <row r="16" ht="19.15" customHeight="1" spans="1:4">
      <c r="A16" s="8" t="s">
        <v>827</v>
      </c>
      <c r="B16" s="86"/>
      <c r="C16" s="86"/>
      <c r="D16" s="86"/>
    </row>
    <row r="17" ht="19.15" customHeight="1" spans="1:4">
      <c r="A17" s="86" t="s">
        <v>809</v>
      </c>
      <c r="B17" s="86"/>
      <c r="C17" s="86"/>
      <c r="D17" s="86"/>
    </row>
    <row r="18" ht="19.15" customHeight="1" spans="1:4">
      <c r="A18" s="8" t="s">
        <v>827</v>
      </c>
      <c r="B18" s="86"/>
      <c r="C18" s="86"/>
      <c r="D18" s="86"/>
    </row>
    <row r="19" ht="19.15" customHeight="1" spans="1:4">
      <c r="A19" s="86" t="s">
        <v>810</v>
      </c>
      <c r="B19" s="86"/>
      <c r="C19" s="86"/>
      <c r="D19" s="86"/>
    </row>
    <row r="20" ht="19.15" customHeight="1" spans="1:4">
      <c r="A20" s="8" t="s">
        <v>827</v>
      </c>
      <c r="B20" s="86"/>
      <c r="C20" s="86"/>
      <c r="D20" s="86"/>
    </row>
    <row r="21" ht="19.15" customHeight="1" spans="1:4">
      <c r="A21" s="86" t="s">
        <v>811</v>
      </c>
      <c r="B21" s="86"/>
      <c r="C21" s="86"/>
      <c r="D21" s="86"/>
    </row>
    <row r="22" ht="19.15" customHeight="1" spans="1:4">
      <c r="A22" s="8" t="s">
        <v>827</v>
      </c>
      <c r="B22" s="86"/>
      <c r="C22" s="86"/>
      <c r="D22" s="86"/>
    </row>
    <row r="23" ht="19.15" customHeight="1" spans="1:4">
      <c r="A23" s="86" t="s">
        <v>812</v>
      </c>
      <c r="B23" s="86"/>
      <c r="C23" s="86"/>
      <c r="D23" s="86"/>
    </row>
    <row r="24" ht="19.15" customHeight="1" spans="1:4">
      <c r="A24" s="8" t="s">
        <v>827</v>
      </c>
      <c r="B24" s="86"/>
      <c r="C24" s="86"/>
      <c r="D24" s="86"/>
    </row>
    <row r="25" ht="19.15" customHeight="1" spans="1:4">
      <c r="A25" s="86" t="s">
        <v>813</v>
      </c>
      <c r="B25" s="86"/>
      <c r="C25" s="86"/>
      <c r="D25" s="86"/>
    </row>
    <row r="26" ht="19.15" customHeight="1" spans="1:4">
      <c r="A26" s="8" t="s">
        <v>827</v>
      </c>
      <c r="B26" s="86"/>
      <c r="C26" s="86"/>
      <c r="D26" s="86"/>
    </row>
    <row r="27" ht="19.15" customHeight="1" spans="1:4">
      <c r="A27" s="94" t="s">
        <v>814</v>
      </c>
      <c r="B27" s="86"/>
      <c r="C27" s="86"/>
      <c r="D27" s="86"/>
    </row>
    <row r="28" ht="19.15" customHeight="1" spans="1:4">
      <c r="A28" s="84" t="s">
        <v>113</v>
      </c>
      <c r="B28" s="86"/>
      <c r="C28" s="86"/>
      <c r="D28" s="86"/>
    </row>
    <row r="29" ht="19.15" customHeight="1" spans="1:4">
      <c r="A29" s="84" t="s">
        <v>114</v>
      </c>
      <c r="B29" s="86"/>
      <c r="C29" s="86"/>
      <c r="D29" s="86"/>
    </row>
    <row r="30" ht="19.15" customHeight="1" spans="1:4">
      <c r="A30" s="97" t="s">
        <v>815</v>
      </c>
      <c r="B30" s="86"/>
      <c r="C30" s="86"/>
      <c r="D30" s="86"/>
    </row>
    <row r="31" ht="19.15" customHeight="1" spans="1:4">
      <c r="A31" s="97" t="s">
        <v>816</v>
      </c>
      <c r="B31" s="86"/>
      <c r="C31" s="86"/>
      <c r="D31" s="86"/>
    </row>
    <row r="32" ht="19.15" customHeight="1" spans="1:4">
      <c r="A32" s="97" t="s">
        <v>698</v>
      </c>
      <c r="B32" s="86"/>
      <c r="C32" s="86"/>
      <c r="D32" s="86"/>
    </row>
    <row r="33" ht="19.15" customHeight="1" spans="1:4">
      <c r="A33" s="97" t="s">
        <v>817</v>
      </c>
      <c r="B33" s="86"/>
      <c r="C33" s="86"/>
      <c r="D33" s="86"/>
    </row>
    <row r="34" ht="19.15" customHeight="1" spans="1:4">
      <c r="A34" s="97" t="s">
        <v>818</v>
      </c>
      <c r="B34" s="11"/>
      <c r="C34" s="11"/>
      <c r="D34" s="11"/>
    </row>
    <row r="35" ht="19.15" customHeight="1" spans="1:4">
      <c r="A35" s="94" t="s">
        <v>128</v>
      </c>
      <c r="B35" s="11"/>
      <c r="C35" s="11"/>
      <c r="D35" s="11"/>
    </row>
    <row r="37" ht="42" customHeight="1" spans="1:4">
      <c r="A37" s="114" t="s">
        <v>828</v>
      </c>
      <c r="B37" s="114"/>
      <c r="C37" s="114"/>
      <c r="D37" s="114"/>
    </row>
  </sheetData>
  <mergeCells count="2">
    <mergeCell ref="A2:D2"/>
    <mergeCell ref="A37:D37"/>
  </mergeCells>
  <pageMargins left="0.707638888888889" right="0.707638888888889" top="0.747916666666667" bottom="0.747916666666667" header="0.313888888888889" footer="0.313888888888889"/>
  <pageSetup paperSize="9" scale="6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J17"/>
  <sheetViews>
    <sheetView workbookViewId="0">
      <selection activeCell="A17" sqref="A17:J17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1" t="s">
        <v>829</v>
      </c>
    </row>
    <row r="2" ht="20.25" spans="1:10">
      <c r="A2" s="76" t="s">
        <v>830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>
      <c r="A3" s="106"/>
      <c r="B3" s="106"/>
      <c r="C3" s="106"/>
      <c r="D3" s="106"/>
      <c r="E3" s="106"/>
      <c r="F3" s="106"/>
      <c r="G3" s="106"/>
      <c r="H3" s="106"/>
      <c r="J3" s="110" t="s">
        <v>707</v>
      </c>
    </row>
    <row r="4" ht="23.45" customHeight="1" spans="1:10">
      <c r="A4" s="107" t="s">
        <v>708</v>
      </c>
      <c r="B4" s="94" t="s">
        <v>756</v>
      </c>
      <c r="C4" s="94" t="s">
        <v>760</v>
      </c>
      <c r="D4" s="94" t="s">
        <v>760</v>
      </c>
      <c r="E4" s="94" t="s">
        <v>760</v>
      </c>
      <c r="F4" s="94" t="s">
        <v>760</v>
      </c>
      <c r="G4" s="94" t="s">
        <v>831</v>
      </c>
      <c r="H4" s="94" t="s">
        <v>831</v>
      </c>
      <c r="I4" s="94" t="s">
        <v>831</v>
      </c>
      <c r="J4" s="111" t="s">
        <v>761</v>
      </c>
    </row>
    <row r="5" ht="25.35" customHeight="1" spans="1:10">
      <c r="A5" s="86" t="s">
        <v>803</v>
      </c>
      <c r="B5" s="86"/>
      <c r="C5" s="86"/>
      <c r="D5" s="86"/>
      <c r="E5" s="86"/>
      <c r="F5" s="86"/>
      <c r="G5" s="86"/>
      <c r="H5" s="86"/>
      <c r="I5" s="86"/>
      <c r="J5" s="11"/>
    </row>
    <row r="6" ht="25.35" customHeight="1" spans="1:10">
      <c r="A6" s="86" t="s">
        <v>804</v>
      </c>
      <c r="B6" s="86"/>
      <c r="C6" s="86"/>
      <c r="D6" s="86"/>
      <c r="E6" s="86"/>
      <c r="F6" s="86"/>
      <c r="G6" s="86"/>
      <c r="H6" s="86"/>
      <c r="I6" s="86"/>
      <c r="J6" s="11"/>
    </row>
    <row r="7" ht="25.35" customHeight="1" spans="1:10">
      <c r="A7" s="86" t="s">
        <v>805</v>
      </c>
      <c r="B7" s="86"/>
      <c r="C7" s="86"/>
      <c r="D7" s="86"/>
      <c r="E7" s="86"/>
      <c r="F7" s="86"/>
      <c r="G7" s="86"/>
      <c r="H7" s="86"/>
      <c r="I7" s="86"/>
      <c r="J7" s="11"/>
    </row>
    <row r="8" ht="25.35" customHeight="1" spans="1:10">
      <c r="A8" s="86" t="s">
        <v>806</v>
      </c>
      <c r="B8" s="86"/>
      <c r="C8" s="86"/>
      <c r="D8" s="86"/>
      <c r="E8" s="86"/>
      <c r="F8" s="86"/>
      <c r="G8" s="86"/>
      <c r="H8" s="86"/>
      <c r="I8" s="86"/>
      <c r="J8" s="11"/>
    </row>
    <row r="9" ht="25.35" customHeight="1" spans="1:10">
      <c r="A9" s="86" t="s">
        <v>807</v>
      </c>
      <c r="B9" s="86"/>
      <c r="C9" s="86"/>
      <c r="D9" s="86"/>
      <c r="E9" s="86"/>
      <c r="F9" s="86"/>
      <c r="G9" s="108"/>
      <c r="H9" s="86"/>
      <c r="I9" s="86"/>
      <c r="J9" s="11"/>
    </row>
    <row r="10" ht="25.35" customHeight="1" spans="1:10">
      <c r="A10" s="86" t="s">
        <v>808</v>
      </c>
      <c r="B10" s="86"/>
      <c r="C10" s="86"/>
      <c r="D10" s="86"/>
      <c r="E10" s="86"/>
      <c r="F10" s="86"/>
      <c r="G10" s="86"/>
      <c r="H10" s="86"/>
      <c r="I10" s="86"/>
      <c r="J10" s="11"/>
    </row>
    <row r="11" ht="25.35" customHeight="1" spans="1:10">
      <c r="A11" s="86" t="s">
        <v>809</v>
      </c>
      <c r="B11" s="86"/>
      <c r="C11" s="86"/>
      <c r="D11" s="86"/>
      <c r="E11" s="86"/>
      <c r="F11" s="86"/>
      <c r="G11" s="86"/>
      <c r="H11" s="86"/>
      <c r="I11" s="86"/>
      <c r="J11" s="11"/>
    </row>
    <row r="12" ht="25.35" customHeight="1" spans="1:10">
      <c r="A12" s="86" t="s">
        <v>810</v>
      </c>
      <c r="B12" s="86"/>
      <c r="C12" s="86"/>
      <c r="D12" s="86"/>
      <c r="E12" s="86"/>
      <c r="F12" s="86"/>
      <c r="G12" s="86"/>
      <c r="H12" s="86"/>
      <c r="I12" s="86"/>
      <c r="J12" s="11"/>
    </row>
    <row r="13" ht="25.35" customHeight="1" spans="1:10">
      <c r="A13" s="86" t="s">
        <v>811</v>
      </c>
      <c r="B13" s="86"/>
      <c r="C13" s="86"/>
      <c r="D13" s="86"/>
      <c r="E13" s="86"/>
      <c r="F13" s="86"/>
      <c r="G13" s="86"/>
      <c r="H13" s="86"/>
      <c r="I13" s="86"/>
      <c r="J13" s="11"/>
    </row>
    <row r="14" ht="25.35" customHeight="1" spans="1:10">
      <c r="A14" s="86" t="s">
        <v>812</v>
      </c>
      <c r="B14" s="86"/>
      <c r="C14" s="86"/>
      <c r="D14" s="86"/>
      <c r="E14" s="86"/>
      <c r="F14" s="86"/>
      <c r="G14" s="86"/>
      <c r="H14" s="86"/>
      <c r="I14" s="86"/>
      <c r="J14" s="11"/>
    </row>
    <row r="15" ht="25.35" customHeight="1" spans="1:10">
      <c r="A15" s="86" t="s">
        <v>813</v>
      </c>
      <c r="B15" s="86"/>
      <c r="C15" s="86"/>
      <c r="D15" s="86"/>
      <c r="E15" s="86"/>
      <c r="F15" s="86"/>
      <c r="G15" s="86"/>
      <c r="H15" s="86"/>
      <c r="I15" s="86"/>
      <c r="J15" s="11"/>
    </row>
    <row r="16" s="105" customFormat="1" ht="25.35" customHeight="1" spans="1:10">
      <c r="A16" s="94" t="s">
        <v>756</v>
      </c>
      <c r="B16" s="84"/>
      <c r="C16" s="84"/>
      <c r="D16" s="84"/>
      <c r="E16" s="84"/>
      <c r="F16" s="84"/>
      <c r="G16" s="84"/>
      <c r="H16" s="84"/>
      <c r="I16" s="84"/>
      <c r="J16" s="112"/>
    </row>
    <row r="17" ht="39.6" customHeight="1" spans="1:10">
      <c r="A17" s="109" t="s">
        <v>832</v>
      </c>
      <c r="B17" s="109"/>
      <c r="C17" s="109"/>
      <c r="D17" s="109"/>
      <c r="E17" s="109"/>
      <c r="F17" s="109"/>
      <c r="G17" s="109"/>
      <c r="H17" s="109"/>
      <c r="I17" s="109"/>
      <c r="J17" s="109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13"/>
  <sheetViews>
    <sheetView workbookViewId="0">
      <selection activeCell="H13" sqref="H13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75" customWidth="1"/>
  </cols>
  <sheetData>
    <row r="1" ht="18.6" customHeight="1" spans="1:1">
      <c r="A1" s="1" t="s">
        <v>833</v>
      </c>
    </row>
    <row r="2" ht="27" customHeight="1" spans="1:4">
      <c r="A2" s="76" t="s">
        <v>834</v>
      </c>
      <c r="B2" s="76"/>
      <c r="C2" s="76"/>
      <c r="D2" s="77"/>
    </row>
    <row r="3" spans="1:4">
      <c r="A3" s="78"/>
      <c r="B3" s="79"/>
      <c r="C3" s="79"/>
      <c r="D3" s="100" t="s">
        <v>707</v>
      </c>
    </row>
    <row r="4" ht="49.9" customHeight="1" spans="1:4">
      <c r="A4" s="81" t="s">
        <v>708</v>
      </c>
      <c r="B4" s="81" t="s">
        <v>49</v>
      </c>
      <c r="C4" s="6" t="s">
        <v>50</v>
      </c>
      <c r="D4" s="82" t="s">
        <v>51</v>
      </c>
    </row>
    <row r="5" ht="30.6" customHeight="1" spans="1:4">
      <c r="A5" s="86" t="s">
        <v>835</v>
      </c>
      <c r="B5" s="86"/>
      <c r="C5" s="86"/>
      <c r="D5" s="87"/>
    </row>
    <row r="6" ht="30.6" customHeight="1" spans="1:4">
      <c r="A6" s="86" t="s">
        <v>836</v>
      </c>
      <c r="B6" s="86"/>
      <c r="C6" s="86"/>
      <c r="D6" s="87"/>
    </row>
    <row r="7" ht="30.6" customHeight="1" spans="1:4">
      <c r="A7" s="86" t="s">
        <v>837</v>
      </c>
      <c r="B7" s="86"/>
      <c r="C7" s="86"/>
      <c r="D7" s="87"/>
    </row>
    <row r="8" ht="30.6" customHeight="1" spans="1:4">
      <c r="A8" s="86" t="s">
        <v>838</v>
      </c>
      <c r="B8" s="86"/>
      <c r="C8" s="86"/>
      <c r="D8" s="87"/>
    </row>
    <row r="9" ht="30.6" customHeight="1" spans="1:4">
      <c r="A9" s="86" t="s">
        <v>839</v>
      </c>
      <c r="B9" s="86">
        <v>103</v>
      </c>
      <c r="C9" s="86">
        <v>66</v>
      </c>
      <c r="D9" s="87">
        <f t="shared" ref="D9:D13" si="0">B9/C9</f>
        <v>1.5606</v>
      </c>
    </row>
    <row r="10" ht="30.6" customHeight="1" spans="1:4">
      <c r="A10" s="94" t="s">
        <v>792</v>
      </c>
      <c r="B10" s="86">
        <v>103</v>
      </c>
      <c r="C10" s="86">
        <v>66</v>
      </c>
      <c r="D10" s="87">
        <f t="shared" si="0"/>
        <v>1.5606</v>
      </c>
    </row>
    <row r="11" ht="30.6" customHeight="1" spans="1:4">
      <c r="A11" s="101" t="s">
        <v>840</v>
      </c>
      <c r="B11" s="101"/>
      <c r="C11" s="101"/>
      <c r="D11" s="102"/>
    </row>
    <row r="12" ht="30.6" customHeight="1" spans="1:4">
      <c r="A12" s="103" t="s">
        <v>841</v>
      </c>
      <c r="B12" s="101"/>
      <c r="C12" s="101"/>
      <c r="D12" s="102"/>
    </row>
    <row r="13" ht="30.6" customHeight="1" spans="1:4">
      <c r="A13" s="104" t="s">
        <v>84</v>
      </c>
      <c r="B13" s="101">
        <v>103</v>
      </c>
      <c r="C13" s="101">
        <v>66</v>
      </c>
      <c r="D13" s="87">
        <f t="shared" si="0"/>
        <v>1.5606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D13"/>
  <sheetViews>
    <sheetView workbookViewId="0">
      <selection activeCell="C17" sqref="C17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75" customWidth="1"/>
  </cols>
  <sheetData>
    <row r="1" ht="23.45" customHeight="1" spans="1:1">
      <c r="A1" s="1" t="s">
        <v>842</v>
      </c>
    </row>
    <row r="2" ht="20.25" spans="1:4">
      <c r="A2" s="76" t="s">
        <v>843</v>
      </c>
      <c r="B2" s="76"/>
      <c r="C2" s="76"/>
      <c r="D2" s="77"/>
    </row>
    <row r="3" spans="1:4">
      <c r="A3" s="78"/>
      <c r="B3" s="79"/>
      <c r="C3" s="79"/>
      <c r="D3" s="80" t="s">
        <v>707</v>
      </c>
    </row>
    <row r="4" ht="50.45" customHeight="1" spans="1:4">
      <c r="A4" s="99" t="s">
        <v>708</v>
      </c>
      <c r="B4" s="99" t="s">
        <v>49</v>
      </c>
      <c r="C4" s="6" t="s">
        <v>50</v>
      </c>
      <c r="D4" s="82" t="s">
        <v>51</v>
      </c>
    </row>
    <row r="5" ht="31.15" customHeight="1" spans="1:4">
      <c r="A5" s="86" t="s">
        <v>844</v>
      </c>
      <c r="B5" s="86"/>
      <c r="C5" s="86"/>
      <c r="D5" s="87"/>
    </row>
    <row r="6" ht="31.15" customHeight="1" spans="1:4">
      <c r="A6" s="86" t="s">
        <v>845</v>
      </c>
      <c r="B6" s="86"/>
      <c r="C6" s="86"/>
      <c r="D6" s="87"/>
    </row>
    <row r="7" ht="31.15" customHeight="1" spans="1:4">
      <c r="A7" s="86" t="s">
        <v>846</v>
      </c>
      <c r="B7" s="86"/>
      <c r="C7" s="86"/>
      <c r="D7" s="87"/>
    </row>
    <row r="8" ht="31.15" customHeight="1" spans="1:4">
      <c r="A8" s="86" t="s">
        <v>847</v>
      </c>
      <c r="B8" s="86"/>
      <c r="C8" s="86"/>
      <c r="D8" s="87"/>
    </row>
    <row r="9" ht="31.15" customHeight="1" spans="1:4">
      <c r="A9" s="86" t="s">
        <v>848</v>
      </c>
      <c r="B9" s="86">
        <v>103</v>
      </c>
      <c r="C9" s="86">
        <v>66</v>
      </c>
      <c r="D9" s="87">
        <f t="shared" ref="D9:D13" si="0">B9/C9</f>
        <v>1.5606</v>
      </c>
    </row>
    <row r="10" ht="31.15" customHeight="1" spans="1:4">
      <c r="A10" s="94" t="s">
        <v>814</v>
      </c>
      <c r="B10" s="86">
        <v>103</v>
      </c>
      <c r="C10" s="86">
        <v>66</v>
      </c>
      <c r="D10" s="87">
        <f t="shared" si="0"/>
        <v>1.5606</v>
      </c>
    </row>
    <row r="11" ht="31.15" customHeight="1" spans="1:4">
      <c r="A11" s="86" t="s">
        <v>849</v>
      </c>
      <c r="B11" s="86"/>
      <c r="C11" s="86"/>
      <c r="D11" s="87"/>
    </row>
    <row r="12" ht="31.15" customHeight="1" spans="1:4">
      <c r="A12" s="86" t="s">
        <v>850</v>
      </c>
      <c r="B12" s="86"/>
      <c r="C12" s="86"/>
      <c r="D12" s="87"/>
    </row>
    <row r="13" ht="31.15" customHeight="1" spans="1:4">
      <c r="A13" s="94" t="s">
        <v>128</v>
      </c>
      <c r="B13" s="86">
        <v>103</v>
      </c>
      <c r="C13" s="86">
        <v>66</v>
      </c>
      <c r="D13" s="87">
        <f t="shared" si="0"/>
        <v>1.5606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17"/>
  <sheetViews>
    <sheetView workbookViewId="0">
      <selection activeCell="H11" sqref="H11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75" customWidth="1"/>
  </cols>
  <sheetData>
    <row r="1" spans="1:1">
      <c r="A1" s="1" t="s">
        <v>851</v>
      </c>
    </row>
    <row r="2" ht="20.25" spans="1:4">
      <c r="A2" s="76" t="s">
        <v>852</v>
      </c>
      <c r="B2" s="76"/>
      <c r="C2" s="76"/>
      <c r="D2" s="77"/>
    </row>
    <row r="3" ht="24.6" customHeight="1" spans="1:4">
      <c r="A3" s="78"/>
      <c r="B3" s="79"/>
      <c r="C3" s="79"/>
      <c r="D3" s="80" t="s">
        <v>707</v>
      </c>
    </row>
    <row r="4" ht="48.6" customHeight="1" spans="1:4">
      <c r="A4" s="81" t="s">
        <v>708</v>
      </c>
      <c r="B4" s="81" t="s">
        <v>49</v>
      </c>
      <c r="C4" s="6" t="s">
        <v>50</v>
      </c>
      <c r="D4" s="82" t="s">
        <v>51</v>
      </c>
    </row>
    <row r="5" ht="23.45" customHeight="1" spans="1:4">
      <c r="A5" s="86" t="s">
        <v>835</v>
      </c>
      <c r="B5" s="86"/>
      <c r="C5" s="86"/>
      <c r="D5" s="87"/>
    </row>
    <row r="6" ht="23.45" customHeight="1" spans="1:4">
      <c r="A6" s="86" t="s">
        <v>836</v>
      </c>
      <c r="B6" s="86"/>
      <c r="C6" s="86"/>
      <c r="D6" s="87"/>
    </row>
    <row r="7" ht="23.45" customHeight="1" spans="1:4">
      <c r="A7" s="96" t="s">
        <v>853</v>
      </c>
      <c r="B7" s="86"/>
      <c r="C7" s="86"/>
      <c r="D7" s="87"/>
    </row>
    <row r="8" ht="23.45" customHeight="1" spans="1:4">
      <c r="A8" s="97" t="s">
        <v>854</v>
      </c>
      <c r="B8" s="86"/>
      <c r="C8" s="86"/>
      <c r="D8" s="87"/>
    </row>
    <row r="9" ht="23.45" customHeight="1" spans="1:4">
      <c r="A9" s="97" t="s">
        <v>855</v>
      </c>
      <c r="B9" s="86"/>
      <c r="C9" s="86"/>
      <c r="D9" s="87"/>
    </row>
    <row r="10" ht="23.45" customHeight="1" spans="1:4">
      <c r="A10" s="97" t="s">
        <v>856</v>
      </c>
      <c r="B10" s="86"/>
      <c r="C10" s="86"/>
      <c r="D10" s="87"/>
    </row>
    <row r="11" ht="23.45" customHeight="1" spans="1:4">
      <c r="A11" s="86" t="s">
        <v>837</v>
      </c>
      <c r="B11" s="86"/>
      <c r="C11" s="86"/>
      <c r="D11" s="87"/>
    </row>
    <row r="12" ht="23.45" customHeight="1" spans="1:4">
      <c r="A12" s="86" t="s">
        <v>838</v>
      </c>
      <c r="B12" s="86"/>
      <c r="C12" s="86"/>
      <c r="D12" s="87"/>
    </row>
    <row r="13" ht="23.45" customHeight="1" spans="1:4">
      <c r="A13" s="86" t="s">
        <v>839</v>
      </c>
      <c r="B13" s="86">
        <v>103</v>
      </c>
      <c r="C13" s="86">
        <v>66</v>
      </c>
      <c r="D13" s="87">
        <f t="shared" ref="D13:D17" si="0">B13/C13</f>
        <v>1.5606</v>
      </c>
    </row>
    <row r="14" ht="23.45" customHeight="1" spans="1:4">
      <c r="A14" s="94" t="s">
        <v>792</v>
      </c>
      <c r="B14" s="86">
        <v>103</v>
      </c>
      <c r="C14" s="86">
        <v>66</v>
      </c>
      <c r="D14" s="87">
        <f t="shared" si="0"/>
        <v>1.5606</v>
      </c>
    </row>
    <row r="15" ht="23.45" customHeight="1" spans="1:4">
      <c r="A15" s="86" t="s">
        <v>840</v>
      </c>
      <c r="B15" s="86"/>
      <c r="C15" s="86"/>
      <c r="D15" s="87"/>
    </row>
    <row r="16" ht="23.45" customHeight="1" spans="1:4">
      <c r="A16" s="98" t="s">
        <v>841</v>
      </c>
      <c r="B16" s="86"/>
      <c r="C16" s="86"/>
      <c r="D16" s="87"/>
    </row>
    <row r="17" ht="23.45" customHeight="1" spans="1:4">
      <c r="A17" s="94" t="s">
        <v>84</v>
      </c>
      <c r="B17" s="86">
        <v>103</v>
      </c>
      <c r="C17" s="86">
        <v>66</v>
      </c>
      <c r="D17" s="87">
        <f t="shared" si="0"/>
        <v>1.5606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34"/>
  <sheetViews>
    <sheetView topLeftCell="A13" workbookViewId="0">
      <selection activeCell="B12" sqref="B12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style="75" customWidth="1"/>
    <col min="5" max="5" width="25.5" customWidth="1"/>
  </cols>
  <sheetData>
    <row r="1" spans="1:1">
      <c r="A1" s="1" t="s">
        <v>857</v>
      </c>
    </row>
    <row r="2" ht="26.45" customHeight="1" spans="1:4">
      <c r="A2" s="76" t="s">
        <v>858</v>
      </c>
      <c r="B2" s="76"/>
      <c r="C2" s="76"/>
      <c r="D2" s="77"/>
    </row>
    <row r="3" spans="1:4">
      <c r="A3" s="78"/>
      <c r="B3" s="79"/>
      <c r="C3" s="79"/>
      <c r="D3" s="80" t="s">
        <v>707</v>
      </c>
    </row>
    <row r="4" ht="44.25" customHeight="1" spans="1:4">
      <c r="A4" s="81" t="s">
        <v>708</v>
      </c>
      <c r="B4" s="81" t="s">
        <v>49</v>
      </c>
      <c r="C4" s="6" t="s">
        <v>50</v>
      </c>
      <c r="D4" s="82" t="s">
        <v>51</v>
      </c>
    </row>
    <row r="5" ht="18.6" customHeight="1" spans="1:4">
      <c r="A5" s="83" t="s">
        <v>844</v>
      </c>
      <c r="B5" s="84"/>
      <c r="C5" s="84"/>
      <c r="D5" s="85"/>
    </row>
    <row r="6" ht="18.6" customHeight="1" spans="1:4">
      <c r="A6" s="83" t="s">
        <v>859</v>
      </c>
      <c r="B6" s="86"/>
      <c r="C6" s="86"/>
      <c r="D6" s="87"/>
    </row>
    <row r="7" ht="18.6" customHeight="1" spans="1:4">
      <c r="A7" s="88" t="s">
        <v>860</v>
      </c>
      <c r="B7" s="86"/>
      <c r="C7" s="86"/>
      <c r="D7" s="87"/>
    </row>
    <row r="8" ht="18.6" customHeight="1" spans="1:4">
      <c r="A8" s="88" t="s">
        <v>861</v>
      </c>
      <c r="B8" s="86"/>
      <c r="C8" s="86"/>
      <c r="D8" s="87"/>
    </row>
    <row r="9" ht="18.6" customHeight="1" spans="1:4">
      <c r="A9" s="88" t="s">
        <v>862</v>
      </c>
      <c r="B9" s="86"/>
      <c r="C9" s="86"/>
      <c r="D9" s="87"/>
    </row>
    <row r="10" ht="18.6" customHeight="1" spans="1:4">
      <c r="A10" s="88" t="s">
        <v>863</v>
      </c>
      <c r="B10" s="86"/>
      <c r="C10" s="86"/>
      <c r="D10" s="87"/>
    </row>
    <row r="11" ht="18.6" customHeight="1" spans="1:4">
      <c r="A11" s="88" t="s">
        <v>864</v>
      </c>
      <c r="B11" s="86"/>
      <c r="C11" s="86"/>
      <c r="D11" s="87"/>
    </row>
    <row r="12" ht="18.6" customHeight="1" spans="1:4">
      <c r="A12" s="88" t="s">
        <v>865</v>
      </c>
      <c r="B12" s="86"/>
      <c r="C12" s="86"/>
      <c r="D12" s="87"/>
    </row>
    <row r="13" ht="18.6" customHeight="1" spans="1:4">
      <c r="A13" s="88" t="s">
        <v>866</v>
      </c>
      <c r="B13" s="86"/>
      <c r="C13" s="86"/>
      <c r="D13" s="87"/>
    </row>
    <row r="14" ht="18.6" customHeight="1" spans="1:4">
      <c r="A14" s="88" t="s">
        <v>867</v>
      </c>
      <c r="B14" s="86"/>
      <c r="C14" s="86"/>
      <c r="D14" s="87"/>
    </row>
    <row r="15" ht="18.6" customHeight="1" spans="1:4">
      <c r="A15" s="83" t="s">
        <v>845</v>
      </c>
      <c r="B15" s="89"/>
      <c r="C15" s="89"/>
      <c r="D15" s="90"/>
    </row>
    <row r="16" ht="18.6" customHeight="1" spans="1:4">
      <c r="A16" s="91" t="s">
        <v>868</v>
      </c>
      <c r="B16" s="92"/>
      <c r="C16" s="92"/>
      <c r="D16" s="93"/>
    </row>
    <row r="17" ht="18.6" customHeight="1" spans="1:4">
      <c r="A17" s="88" t="s">
        <v>869</v>
      </c>
      <c r="B17" s="92"/>
      <c r="C17" s="92"/>
      <c r="D17" s="93"/>
    </row>
    <row r="18" ht="18.6" customHeight="1" spans="1:4">
      <c r="A18" s="88" t="s">
        <v>870</v>
      </c>
      <c r="B18" s="92"/>
      <c r="C18" s="92"/>
      <c r="D18" s="93"/>
    </row>
    <row r="19" ht="18.6" customHeight="1" spans="1:4">
      <c r="A19" s="88" t="s">
        <v>871</v>
      </c>
      <c r="B19" s="92"/>
      <c r="C19" s="92"/>
      <c r="D19" s="93"/>
    </row>
    <row r="20" ht="18.6" customHeight="1" spans="1:4">
      <c r="A20" s="88" t="s">
        <v>872</v>
      </c>
      <c r="B20" s="92"/>
      <c r="C20" s="92"/>
      <c r="D20" s="93"/>
    </row>
    <row r="21" ht="18.6" customHeight="1" spans="1:4">
      <c r="A21" s="88" t="s">
        <v>873</v>
      </c>
      <c r="B21" s="92"/>
      <c r="C21" s="92"/>
      <c r="D21" s="93"/>
    </row>
    <row r="22" ht="18.6" customHeight="1" spans="1:4">
      <c r="A22" s="88" t="s">
        <v>874</v>
      </c>
      <c r="B22" s="92"/>
      <c r="C22" s="92"/>
      <c r="D22" s="93"/>
    </row>
    <row r="23" ht="18.6" customHeight="1" spans="1:4">
      <c r="A23" s="88" t="s">
        <v>875</v>
      </c>
      <c r="B23" s="92"/>
      <c r="C23" s="92"/>
      <c r="D23" s="93"/>
    </row>
    <row r="24" ht="18.6" customHeight="1" spans="1:4">
      <c r="A24" s="83" t="s">
        <v>846</v>
      </c>
      <c r="B24" s="89"/>
      <c r="C24" s="89"/>
      <c r="D24" s="90"/>
    </row>
    <row r="25" ht="18.6" customHeight="1" spans="1:4">
      <c r="A25" s="83" t="s">
        <v>876</v>
      </c>
      <c r="B25" s="92"/>
      <c r="C25" s="92"/>
      <c r="D25" s="93"/>
    </row>
    <row r="26" ht="18.6" customHeight="1" spans="1:4">
      <c r="A26" s="83" t="s">
        <v>847</v>
      </c>
      <c r="B26" s="89"/>
      <c r="C26" s="89"/>
      <c r="D26" s="90"/>
    </row>
    <row r="27" ht="18.6" customHeight="1" spans="1:4">
      <c r="A27" s="83" t="s">
        <v>877</v>
      </c>
      <c r="B27" s="92"/>
      <c r="C27" s="92"/>
      <c r="D27" s="93"/>
    </row>
    <row r="28" ht="18.6" customHeight="1" spans="1:4">
      <c r="A28" s="83" t="s">
        <v>878</v>
      </c>
      <c r="B28" s="92"/>
      <c r="C28" s="92"/>
      <c r="D28" s="93"/>
    </row>
    <row r="29" ht="18.6" customHeight="1" spans="1:4">
      <c r="A29" s="83" t="s">
        <v>879</v>
      </c>
      <c r="B29" s="92"/>
      <c r="C29" s="92"/>
      <c r="D29" s="93"/>
    </row>
    <row r="30" ht="18.6" customHeight="1" spans="1:4">
      <c r="A30" s="83" t="s">
        <v>848</v>
      </c>
      <c r="B30" s="92">
        <v>103</v>
      </c>
      <c r="C30" s="92">
        <v>66</v>
      </c>
      <c r="D30" s="93">
        <f t="shared" ref="D30:D34" si="0">B30/C30</f>
        <v>1.5606</v>
      </c>
    </row>
    <row r="31" ht="18.6" customHeight="1" spans="1:4">
      <c r="A31" s="94" t="s">
        <v>112</v>
      </c>
      <c r="B31" s="89">
        <v>103</v>
      </c>
      <c r="C31" s="89">
        <v>66</v>
      </c>
      <c r="D31" s="90">
        <f t="shared" si="0"/>
        <v>1.5606</v>
      </c>
    </row>
    <row r="32" ht="18.6" customHeight="1" spans="1:4">
      <c r="A32" s="95" t="s">
        <v>849</v>
      </c>
      <c r="B32" s="92"/>
      <c r="C32" s="92"/>
      <c r="D32" s="93"/>
    </row>
    <row r="33" ht="18.6" customHeight="1" spans="1:4">
      <c r="A33" s="86" t="s">
        <v>850</v>
      </c>
      <c r="B33" s="92"/>
      <c r="C33" s="92"/>
      <c r="D33" s="93"/>
    </row>
    <row r="34" ht="18.6" customHeight="1" spans="1:4">
      <c r="A34" s="94" t="s">
        <v>880</v>
      </c>
      <c r="B34" s="92">
        <v>103</v>
      </c>
      <c r="C34" s="92">
        <v>66</v>
      </c>
      <c r="D34" s="93">
        <f t="shared" si="0"/>
        <v>1.5606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F18"/>
  <sheetViews>
    <sheetView workbookViewId="0">
      <selection activeCell="A18" sqref="A18:D18"/>
    </sheetView>
  </sheetViews>
  <sheetFormatPr defaultColWidth="8.125" defaultRowHeight="14.25" outlineLevelCol="5"/>
  <cols>
    <col min="1" max="1" width="35.125" style="18" customWidth="1"/>
    <col min="2" max="2" width="16.5" style="18" customWidth="1"/>
    <col min="3" max="3" width="16.375" style="18" customWidth="1"/>
    <col min="4" max="4" width="19.875" style="46" customWidth="1"/>
    <col min="5" max="5" width="10.5" style="18" customWidth="1"/>
    <col min="6" max="6" width="9.125" style="18" customWidth="1"/>
    <col min="7" max="13" width="8.125" style="18"/>
    <col min="14" max="14" width="11.5" style="18" customWidth="1"/>
    <col min="15" max="16384" width="8.125" style="18"/>
  </cols>
  <sheetData>
    <row r="1" spans="1:1">
      <c r="A1" s="18" t="s">
        <v>881</v>
      </c>
    </row>
    <row r="2" ht="20.25" spans="1:4">
      <c r="A2" s="47" t="s">
        <v>882</v>
      </c>
      <c r="B2" s="47"/>
      <c r="C2" s="47"/>
      <c r="D2" s="47"/>
    </row>
    <row r="3" spans="1:4">
      <c r="A3" s="48"/>
      <c r="B3" s="17"/>
      <c r="D3" s="19" t="s">
        <v>707</v>
      </c>
    </row>
    <row r="4" s="43" customFormat="1" ht="44.25" customHeight="1" spans="1:4">
      <c r="A4" s="66" t="s">
        <v>708</v>
      </c>
      <c r="B4" s="21" t="s">
        <v>49</v>
      </c>
      <c r="C4" s="6" t="s">
        <v>50</v>
      </c>
      <c r="D4" s="6" t="s">
        <v>51</v>
      </c>
    </row>
    <row r="5" ht="21" customHeight="1" spans="1:4">
      <c r="A5" s="33" t="s">
        <v>883</v>
      </c>
      <c r="B5" s="51"/>
      <c r="C5" s="51"/>
      <c r="D5" s="52"/>
    </row>
    <row r="6" ht="21" customHeight="1" spans="1:4">
      <c r="A6" s="33" t="s">
        <v>884</v>
      </c>
      <c r="B6" s="67"/>
      <c r="C6" s="57"/>
      <c r="D6" s="52"/>
    </row>
    <row r="7" ht="21" customHeight="1" spans="1:4">
      <c r="A7" s="33" t="s">
        <v>885</v>
      </c>
      <c r="B7" s="68"/>
      <c r="C7" s="69"/>
      <c r="D7" s="70"/>
    </row>
    <row r="8" ht="21" customHeight="1" spans="1:4">
      <c r="A8" s="33" t="s">
        <v>886</v>
      </c>
      <c r="B8" s="69"/>
      <c r="C8" s="69"/>
      <c r="D8" s="70"/>
    </row>
    <row r="9" ht="21" customHeight="1" spans="1:6">
      <c r="A9" s="33" t="s">
        <v>887</v>
      </c>
      <c r="B9" s="69"/>
      <c r="C9" s="69"/>
      <c r="D9" s="70"/>
      <c r="F9" s="71"/>
    </row>
    <row r="10" ht="21" customHeight="1" spans="1:4">
      <c r="A10" s="55" t="s">
        <v>888</v>
      </c>
      <c r="B10" s="69"/>
      <c r="C10" s="69"/>
      <c r="D10" s="70"/>
    </row>
    <row r="11" ht="21" customHeight="1" spans="1:4">
      <c r="A11" s="56" t="s">
        <v>889</v>
      </c>
      <c r="B11" s="69"/>
      <c r="C11" s="69"/>
      <c r="D11" s="70"/>
    </row>
    <row r="12" ht="21" customHeight="1" spans="1:4">
      <c r="A12" s="55" t="s">
        <v>890</v>
      </c>
      <c r="B12" s="69"/>
      <c r="C12" s="69"/>
      <c r="D12" s="70"/>
    </row>
    <row r="13" ht="21" customHeight="1" spans="1:4">
      <c r="A13" s="33" t="s">
        <v>891</v>
      </c>
      <c r="B13" s="69"/>
      <c r="C13" s="69"/>
      <c r="D13" s="70"/>
    </row>
    <row r="14" ht="21" customHeight="1" spans="1:4">
      <c r="A14" s="33" t="s">
        <v>892</v>
      </c>
      <c r="B14" s="69"/>
      <c r="C14" s="69"/>
      <c r="D14" s="70"/>
    </row>
    <row r="15" ht="21" customHeight="1" spans="1:4">
      <c r="A15" s="33" t="s">
        <v>893</v>
      </c>
      <c r="B15" s="69"/>
      <c r="C15" s="69"/>
      <c r="D15" s="70"/>
    </row>
    <row r="16" ht="21" customHeight="1" spans="1:4">
      <c r="A16" s="72" t="s">
        <v>894</v>
      </c>
      <c r="B16" s="69"/>
      <c r="C16" s="69"/>
      <c r="D16" s="70"/>
    </row>
    <row r="17" spans="1:4">
      <c r="A17" s="44"/>
      <c r="B17" s="44"/>
      <c r="C17" s="44"/>
      <c r="D17" s="73"/>
    </row>
    <row r="18" spans="1:4">
      <c r="A18" s="74" t="s">
        <v>895</v>
      </c>
      <c r="B18" s="74"/>
      <c r="C18" s="74"/>
      <c r="D18" s="74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F18"/>
  <sheetViews>
    <sheetView workbookViewId="0">
      <selection activeCell="A9" sqref="A9"/>
    </sheetView>
  </sheetViews>
  <sheetFormatPr defaultColWidth="8.125" defaultRowHeight="14.25" outlineLevelCol="5"/>
  <cols>
    <col min="1" max="1" width="37.125" style="18" customWidth="1"/>
    <col min="2" max="3" width="14.625" style="18" customWidth="1"/>
    <col min="4" max="4" width="18" style="46" customWidth="1"/>
    <col min="5" max="5" width="10.5" style="18" customWidth="1"/>
    <col min="6" max="6" width="9.125" style="18" customWidth="1"/>
    <col min="7" max="13" width="8.125" style="18"/>
    <col min="14" max="14" width="11.5" style="18" customWidth="1"/>
    <col min="15" max="16384" width="8.125" style="18"/>
  </cols>
  <sheetData>
    <row r="1" ht="19.9" customHeight="1" spans="1:1">
      <c r="A1" s="18" t="s">
        <v>896</v>
      </c>
    </row>
    <row r="2" ht="20.25" spans="1:4">
      <c r="A2" s="47" t="s">
        <v>897</v>
      </c>
      <c r="B2" s="47"/>
      <c r="C2" s="47"/>
      <c r="D2" s="47"/>
    </row>
    <row r="3" spans="1:4">
      <c r="A3" s="48"/>
      <c r="B3" s="17"/>
      <c r="D3" s="19" t="s">
        <v>707</v>
      </c>
    </row>
    <row r="4" s="43" customFormat="1" ht="45.75" customHeight="1" spans="1:4">
      <c r="A4" s="49" t="s">
        <v>708</v>
      </c>
      <c r="B4" s="21" t="s">
        <v>49</v>
      </c>
      <c r="C4" s="6" t="s">
        <v>50</v>
      </c>
      <c r="D4" s="6" t="s">
        <v>51</v>
      </c>
    </row>
    <row r="5" s="44" customFormat="1" ht="22.9" customHeight="1" spans="1:4">
      <c r="A5" s="33" t="s">
        <v>898</v>
      </c>
      <c r="B5" s="50"/>
      <c r="C5" s="51"/>
      <c r="D5" s="52"/>
    </row>
    <row r="6" s="44" customFormat="1" ht="22.9" customHeight="1" spans="1:4">
      <c r="A6" s="33" t="s">
        <v>899</v>
      </c>
      <c r="B6" s="50"/>
      <c r="C6" s="51"/>
      <c r="D6" s="52"/>
    </row>
    <row r="7" s="44" customFormat="1" ht="22.9" customHeight="1" spans="1:4">
      <c r="A7" s="33" t="s">
        <v>900</v>
      </c>
      <c r="B7" s="53"/>
      <c r="C7" s="51"/>
      <c r="D7" s="52"/>
    </row>
    <row r="8" s="44" customFormat="1" ht="22.9" customHeight="1" spans="1:4">
      <c r="A8" s="33" t="s">
        <v>901</v>
      </c>
      <c r="B8" s="50"/>
      <c r="C8" s="51"/>
      <c r="D8" s="52"/>
    </row>
    <row r="9" s="44" customFormat="1" ht="22.9" customHeight="1" spans="1:6">
      <c r="A9" s="33" t="s">
        <v>902</v>
      </c>
      <c r="B9" s="50"/>
      <c r="C9" s="51"/>
      <c r="D9" s="52"/>
      <c r="F9" s="54"/>
    </row>
    <row r="10" s="44" customFormat="1" ht="22.9" customHeight="1" spans="1:4">
      <c r="A10" s="55" t="s">
        <v>903</v>
      </c>
      <c r="B10" s="50"/>
      <c r="C10" s="51"/>
      <c r="D10" s="52"/>
    </row>
    <row r="11" s="44" customFormat="1" ht="22.9" customHeight="1" spans="1:4">
      <c r="A11" s="56" t="s">
        <v>904</v>
      </c>
      <c r="B11" s="50"/>
      <c r="C11" s="51"/>
      <c r="D11" s="52"/>
    </row>
    <row r="12" s="44" customFormat="1" ht="22.9" customHeight="1" spans="1:4">
      <c r="A12" s="55" t="s">
        <v>905</v>
      </c>
      <c r="B12" s="51"/>
      <c r="C12" s="57"/>
      <c r="D12" s="52"/>
    </row>
    <row r="13" s="45" customFormat="1" ht="22.9" customHeight="1" spans="1:4">
      <c r="A13" s="33" t="s">
        <v>906</v>
      </c>
      <c r="B13" s="58"/>
      <c r="C13" s="59"/>
      <c r="D13" s="60"/>
    </row>
    <row r="14" s="44" customFormat="1" ht="22.9" customHeight="1" spans="1:4">
      <c r="A14" s="33" t="s">
        <v>907</v>
      </c>
      <c r="B14" s="61"/>
      <c r="C14" s="61"/>
      <c r="D14" s="61"/>
    </row>
    <row r="15" s="44" customFormat="1" ht="22.9" customHeight="1" spans="1:4">
      <c r="A15" s="33" t="s">
        <v>908</v>
      </c>
      <c r="B15" s="62"/>
      <c r="C15" s="63"/>
      <c r="D15" s="52"/>
    </row>
    <row r="16" s="45" customFormat="1" ht="22.9" customHeight="1" spans="1:4">
      <c r="A16" s="64" t="s">
        <v>632</v>
      </c>
      <c r="B16" s="61"/>
      <c r="C16" s="61"/>
      <c r="D16" s="60"/>
    </row>
    <row r="18" ht="39" customHeight="1" spans="1:4">
      <c r="A18" s="65" t="s">
        <v>909</v>
      </c>
      <c r="B18" s="65"/>
      <c r="C18" s="65"/>
      <c r="D18" s="65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13 D15:D1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67"/>
  <sheetViews>
    <sheetView topLeftCell="A49" workbookViewId="0">
      <selection activeCell="G18" sqref="G18"/>
    </sheetView>
  </sheetViews>
  <sheetFormatPr defaultColWidth="9" defaultRowHeight="14.25" outlineLevelCol="3"/>
  <cols>
    <col min="1" max="1" width="37.375" style="13" customWidth="1"/>
    <col min="2" max="2" width="14.125" style="14" customWidth="1"/>
    <col min="3" max="3" width="14.125" style="13" customWidth="1"/>
    <col min="4" max="4" width="21.75" style="13" customWidth="1"/>
    <col min="5" max="16384" width="9" style="13"/>
  </cols>
  <sheetData>
    <row r="1" ht="19.35" customHeight="1" spans="1:1">
      <c r="A1" s="13" t="s">
        <v>910</v>
      </c>
    </row>
    <row r="2" ht="24.75" customHeight="1" spans="1:4">
      <c r="A2" s="15" t="s">
        <v>911</v>
      </c>
      <c r="B2" s="15"/>
      <c r="C2" s="15"/>
      <c r="D2" s="15"/>
    </row>
    <row r="3" ht="17.45" customHeight="1" spans="1:4">
      <c r="A3" s="16"/>
      <c r="B3" s="17"/>
      <c r="C3" s="18"/>
      <c r="D3" s="19" t="s">
        <v>707</v>
      </c>
    </row>
    <row r="4" ht="36.75" customHeight="1" spans="1:4">
      <c r="A4" s="20" t="s">
        <v>912</v>
      </c>
      <c r="B4" s="21" t="s">
        <v>49</v>
      </c>
      <c r="C4" s="6" t="s">
        <v>50</v>
      </c>
      <c r="D4" s="6" t="s">
        <v>51</v>
      </c>
    </row>
    <row r="5" ht="20.45" customHeight="1" spans="1:4">
      <c r="A5" s="22" t="s">
        <v>883</v>
      </c>
      <c r="B5" s="23"/>
      <c r="C5" s="23"/>
      <c r="D5" s="24"/>
    </row>
    <row r="6" ht="20.45" customHeight="1" spans="1:4">
      <c r="A6" s="25" t="s">
        <v>913</v>
      </c>
      <c r="B6" s="23"/>
      <c r="C6" s="23"/>
      <c r="D6" s="24"/>
    </row>
    <row r="7" ht="20.45" customHeight="1" spans="1:4">
      <c r="A7" s="25" t="s">
        <v>914</v>
      </c>
      <c r="B7" s="23"/>
      <c r="C7" s="23"/>
      <c r="D7" s="24"/>
    </row>
    <row r="8" ht="20.45" customHeight="1" spans="1:4">
      <c r="A8" s="25" t="s">
        <v>915</v>
      </c>
      <c r="B8" s="23"/>
      <c r="C8" s="23"/>
      <c r="D8" s="24"/>
    </row>
    <row r="9" ht="20.45" customHeight="1" spans="1:4">
      <c r="A9" s="25" t="s">
        <v>916</v>
      </c>
      <c r="B9" s="23"/>
      <c r="C9" s="23"/>
      <c r="D9" s="24"/>
    </row>
    <row r="10" ht="20.45" customHeight="1" spans="1:4">
      <c r="A10" s="39" t="s">
        <v>917</v>
      </c>
      <c r="B10" s="23"/>
      <c r="C10" s="23"/>
      <c r="D10" s="24"/>
    </row>
    <row r="11" ht="20.45" customHeight="1" spans="1:4">
      <c r="A11" s="22" t="s">
        <v>884</v>
      </c>
      <c r="B11" s="26"/>
      <c r="C11" s="27"/>
      <c r="D11" s="27"/>
    </row>
    <row r="12" ht="20.45" customHeight="1" spans="1:4">
      <c r="A12" s="25" t="s">
        <v>913</v>
      </c>
      <c r="B12" s="26"/>
      <c r="C12" s="27"/>
      <c r="D12" s="27"/>
    </row>
    <row r="13" ht="20.45" customHeight="1" spans="1:4">
      <c r="A13" s="25" t="s">
        <v>914</v>
      </c>
      <c r="B13" s="26"/>
      <c r="C13" s="27"/>
      <c r="D13" s="27"/>
    </row>
    <row r="14" ht="20.45" customHeight="1" spans="1:4">
      <c r="A14" s="25" t="s">
        <v>915</v>
      </c>
      <c r="B14" s="26"/>
      <c r="C14" s="27"/>
      <c r="D14" s="27"/>
    </row>
    <row r="15" ht="20.45" customHeight="1" spans="1:4">
      <c r="A15" s="25" t="s">
        <v>916</v>
      </c>
      <c r="B15" s="26"/>
      <c r="C15" s="27"/>
      <c r="D15" s="27"/>
    </row>
    <row r="16" ht="20.45" customHeight="1" spans="1:4">
      <c r="A16" s="39" t="s">
        <v>917</v>
      </c>
      <c r="B16" s="26"/>
      <c r="C16" s="27"/>
      <c r="D16" s="27"/>
    </row>
    <row r="17" ht="20.45" customHeight="1" spans="1:4">
      <c r="A17" s="22" t="s">
        <v>885</v>
      </c>
      <c r="B17" s="26"/>
      <c r="C17" s="27"/>
      <c r="D17" s="27"/>
    </row>
    <row r="18" ht="20.45" customHeight="1" spans="1:4">
      <c r="A18" s="33" t="s">
        <v>913</v>
      </c>
      <c r="B18" s="26"/>
      <c r="C18" s="27"/>
      <c r="D18" s="27"/>
    </row>
    <row r="19" ht="20.45" customHeight="1" spans="1:4">
      <c r="A19" s="33" t="s">
        <v>914</v>
      </c>
      <c r="B19" s="26"/>
      <c r="C19" s="27"/>
      <c r="D19" s="27"/>
    </row>
    <row r="20" ht="20.45" customHeight="1" spans="1:4">
      <c r="A20" s="33" t="s">
        <v>915</v>
      </c>
      <c r="B20" s="26"/>
      <c r="C20" s="27"/>
      <c r="D20" s="27"/>
    </row>
    <row r="21" ht="20.45" customHeight="1" spans="1:4">
      <c r="A21" s="33" t="s">
        <v>916</v>
      </c>
      <c r="B21" s="26"/>
      <c r="C21" s="27"/>
      <c r="D21" s="27"/>
    </row>
    <row r="22" ht="20.45" customHeight="1" spans="1:4">
      <c r="A22" s="40" t="s">
        <v>917</v>
      </c>
      <c r="B22" s="26"/>
      <c r="C22" s="27"/>
      <c r="D22" s="27"/>
    </row>
    <row r="23" ht="20.45" customHeight="1" spans="1:4">
      <c r="A23" s="22" t="s">
        <v>886</v>
      </c>
      <c r="B23" s="26"/>
      <c r="C23" s="27"/>
      <c r="D23" s="27"/>
    </row>
    <row r="24" ht="20.45" customHeight="1" spans="1:4">
      <c r="A24" s="33" t="s">
        <v>913</v>
      </c>
      <c r="B24" s="26"/>
      <c r="C24" s="27"/>
      <c r="D24" s="27"/>
    </row>
    <row r="25" ht="20.45" customHeight="1" spans="1:4">
      <c r="A25" s="33" t="s">
        <v>914</v>
      </c>
      <c r="B25" s="26"/>
      <c r="C25" s="27"/>
      <c r="D25" s="27"/>
    </row>
    <row r="26" ht="20.45" customHeight="1" spans="1:4">
      <c r="A26" s="33" t="s">
        <v>915</v>
      </c>
      <c r="B26" s="26"/>
      <c r="C26" s="27"/>
      <c r="D26" s="27"/>
    </row>
    <row r="27" ht="20.45" customHeight="1" spans="1:4">
      <c r="A27" s="33" t="s">
        <v>916</v>
      </c>
      <c r="B27" s="26"/>
      <c r="C27" s="27"/>
      <c r="D27" s="27"/>
    </row>
    <row r="28" ht="20.45" customHeight="1" spans="1:4">
      <c r="A28" s="40" t="s">
        <v>917</v>
      </c>
      <c r="B28" s="26"/>
      <c r="C28" s="27"/>
      <c r="D28" s="27"/>
    </row>
    <row r="29" ht="20.45" customHeight="1" spans="1:4">
      <c r="A29" s="22" t="s">
        <v>887</v>
      </c>
      <c r="B29" s="26"/>
      <c r="C29" s="27"/>
      <c r="D29" s="27"/>
    </row>
    <row r="30" ht="20.45" customHeight="1" spans="1:4">
      <c r="A30" s="31" t="s">
        <v>918</v>
      </c>
      <c r="B30" s="26"/>
      <c r="C30" s="27"/>
      <c r="D30" s="27"/>
    </row>
    <row r="31" ht="20.45" customHeight="1" spans="1:4">
      <c r="A31" s="25" t="s">
        <v>913</v>
      </c>
      <c r="B31" s="26"/>
      <c r="C31" s="27"/>
      <c r="D31" s="27"/>
    </row>
    <row r="32" ht="20.45" customHeight="1" spans="1:4">
      <c r="A32" s="25" t="s">
        <v>914</v>
      </c>
      <c r="B32" s="26"/>
      <c r="C32" s="27"/>
      <c r="D32" s="27"/>
    </row>
    <row r="33" ht="20.45" customHeight="1" spans="1:4">
      <c r="A33" s="25" t="s">
        <v>915</v>
      </c>
      <c r="B33" s="26"/>
      <c r="C33" s="27"/>
      <c r="D33" s="27"/>
    </row>
    <row r="34" ht="20.45" customHeight="1" spans="1:4">
      <c r="A34" s="25" t="s">
        <v>916</v>
      </c>
      <c r="B34" s="26"/>
      <c r="C34" s="27"/>
      <c r="D34" s="27"/>
    </row>
    <row r="35" ht="20.45" customHeight="1" spans="1:4">
      <c r="A35" s="39" t="s">
        <v>917</v>
      </c>
      <c r="B35" s="26"/>
      <c r="C35" s="27"/>
      <c r="D35" s="27"/>
    </row>
    <row r="36" ht="20.45" customHeight="1" spans="1:4">
      <c r="A36" s="33" t="s">
        <v>889</v>
      </c>
      <c r="B36" s="26"/>
      <c r="C36" s="27"/>
      <c r="D36" s="27"/>
    </row>
    <row r="37" ht="20.45" customHeight="1" spans="1:4">
      <c r="A37" s="25" t="s">
        <v>913</v>
      </c>
      <c r="B37" s="26"/>
      <c r="C37" s="27"/>
      <c r="D37" s="27"/>
    </row>
    <row r="38" ht="20.45" customHeight="1" spans="1:4">
      <c r="A38" s="25" t="s">
        <v>914</v>
      </c>
      <c r="B38" s="26"/>
      <c r="C38" s="27"/>
      <c r="D38" s="27"/>
    </row>
    <row r="39" ht="20.45" customHeight="1" spans="1:4">
      <c r="A39" s="25" t="s">
        <v>915</v>
      </c>
      <c r="B39" s="26"/>
      <c r="C39" s="27"/>
      <c r="D39" s="27"/>
    </row>
    <row r="40" ht="20.45" customHeight="1" spans="1:4">
      <c r="A40" s="25" t="s">
        <v>916</v>
      </c>
      <c r="B40" s="26"/>
      <c r="C40" s="27"/>
      <c r="D40" s="27"/>
    </row>
    <row r="41" ht="20.45" customHeight="1" spans="1:4">
      <c r="A41" s="25" t="s">
        <v>917</v>
      </c>
      <c r="B41" s="26"/>
      <c r="C41" s="27"/>
      <c r="D41" s="27"/>
    </row>
    <row r="42" ht="20.45" customHeight="1" spans="1:4">
      <c r="A42" s="31" t="s">
        <v>919</v>
      </c>
      <c r="B42" s="26"/>
      <c r="C42" s="27"/>
      <c r="D42" s="27"/>
    </row>
    <row r="43" ht="20.45" customHeight="1" spans="1:4">
      <c r="A43" s="31" t="s">
        <v>920</v>
      </c>
      <c r="B43" s="26"/>
      <c r="C43" s="27"/>
      <c r="D43" s="27"/>
    </row>
    <row r="44" ht="20.45" customHeight="1" spans="1:4">
      <c r="A44" s="31" t="s">
        <v>921</v>
      </c>
      <c r="B44" s="26"/>
      <c r="C44" s="27"/>
      <c r="D44" s="27"/>
    </row>
    <row r="45" ht="20.45" customHeight="1" spans="1:4">
      <c r="A45" s="31" t="s">
        <v>922</v>
      </c>
      <c r="B45" s="26"/>
      <c r="C45" s="27"/>
      <c r="D45" s="27"/>
    </row>
    <row r="46" ht="20.45" customHeight="1" spans="1:4">
      <c r="A46" s="35" t="s">
        <v>916</v>
      </c>
      <c r="B46" s="26"/>
      <c r="C46" s="27"/>
      <c r="D46" s="27"/>
    </row>
    <row r="47" ht="20.45" customHeight="1" spans="1:4">
      <c r="A47" s="35" t="s">
        <v>917</v>
      </c>
      <c r="B47" s="26"/>
      <c r="C47" s="27"/>
      <c r="D47" s="27"/>
    </row>
    <row r="48" ht="20.45" customHeight="1" spans="1:4">
      <c r="A48" s="22" t="s">
        <v>891</v>
      </c>
      <c r="B48" s="26"/>
      <c r="C48" s="27"/>
      <c r="D48" s="27"/>
    </row>
    <row r="49" ht="20.45" customHeight="1" spans="1:4">
      <c r="A49" s="25" t="s">
        <v>913</v>
      </c>
      <c r="B49" s="26"/>
      <c r="C49" s="27"/>
      <c r="D49" s="27"/>
    </row>
    <row r="50" ht="20.45" customHeight="1" spans="1:4">
      <c r="A50" s="25" t="s">
        <v>914</v>
      </c>
      <c r="B50" s="26"/>
      <c r="C50" s="27"/>
      <c r="D50" s="27"/>
    </row>
    <row r="51" ht="20.45" customHeight="1" spans="1:4">
      <c r="A51" s="25" t="s">
        <v>915</v>
      </c>
      <c r="B51" s="26"/>
      <c r="C51" s="27"/>
      <c r="D51" s="27"/>
    </row>
    <row r="52" ht="20.45" customHeight="1" spans="1:4">
      <c r="A52" s="25" t="s">
        <v>916</v>
      </c>
      <c r="B52" s="26"/>
      <c r="C52" s="27"/>
      <c r="D52" s="27"/>
    </row>
    <row r="53" ht="20.45" customHeight="1" spans="1:4">
      <c r="A53" s="25" t="s">
        <v>917</v>
      </c>
      <c r="B53" s="26"/>
      <c r="C53" s="27"/>
      <c r="D53" s="27"/>
    </row>
    <row r="54" ht="20.45" customHeight="1" spans="1:4">
      <c r="A54" s="22" t="s">
        <v>892</v>
      </c>
      <c r="B54" s="26"/>
      <c r="C54" s="27"/>
      <c r="D54" s="27"/>
    </row>
    <row r="55" ht="20.45" customHeight="1" spans="1:4">
      <c r="A55" s="25" t="s">
        <v>913</v>
      </c>
      <c r="B55" s="26"/>
      <c r="C55" s="27"/>
      <c r="D55" s="27"/>
    </row>
    <row r="56" ht="20.45" customHeight="1" spans="1:4">
      <c r="A56" s="25" t="s">
        <v>914</v>
      </c>
      <c r="B56" s="26"/>
      <c r="C56" s="27"/>
      <c r="D56" s="27"/>
    </row>
    <row r="57" ht="20.45" customHeight="1" spans="1:4">
      <c r="A57" s="25" t="s">
        <v>915</v>
      </c>
      <c r="B57" s="26"/>
      <c r="C57" s="27"/>
      <c r="D57" s="27"/>
    </row>
    <row r="58" ht="20.45" customHeight="1" spans="1:4">
      <c r="A58" s="25" t="s">
        <v>916</v>
      </c>
      <c r="B58" s="26"/>
      <c r="C58" s="27"/>
      <c r="D58" s="27"/>
    </row>
    <row r="59" ht="20.45" customHeight="1" spans="1:4">
      <c r="A59" s="25" t="s">
        <v>917</v>
      </c>
      <c r="B59" s="26"/>
      <c r="C59" s="27"/>
      <c r="D59" s="27"/>
    </row>
    <row r="60" ht="20.45" customHeight="1" spans="1:4">
      <c r="A60" s="22" t="s">
        <v>893</v>
      </c>
      <c r="B60" s="26"/>
      <c r="C60" s="27"/>
      <c r="D60" s="27"/>
    </row>
    <row r="61" ht="20.45" customHeight="1" spans="1:4">
      <c r="A61" s="25" t="s">
        <v>913</v>
      </c>
      <c r="B61" s="26"/>
      <c r="C61" s="27"/>
      <c r="D61" s="27"/>
    </row>
    <row r="62" ht="20.45" customHeight="1" spans="1:4">
      <c r="A62" s="25" t="s">
        <v>914</v>
      </c>
      <c r="B62" s="26"/>
      <c r="C62" s="27"/>
      <c r="D62" s="27"/>
    </row>
    <row r="63" ht="20.45" customHeight="1" spans="1:4">
      <c r="A63" s="25" t="s">
        <v>915</v>
      </c>
      <c r="B63" s="26"/>
      <c r="C63" s="27"/>
      <c r="D63" s="27"/>
    </row>
    <row r="64" ht="20.45" customHeight="1" spans="1:4">
      <c r="A64" s="25" t="s">
        <v>916</v>
      </c>
      <c r="B64" s="26"/>
      <c r="C64" s="27"/>
      <c r="D64" s="27"/>
    </row>
    <row r="65" ht="20.45" customHeight="1" spans="1:4">
      <c r="A65" s="25" t="s">
        <v>917</v>
      </c>
      <c r="B65" s="41"/>
      <c r="C65" s="42"/>
      <c r="D65" s="42"/>
    </row>
    <row r="67" spans="1:1">
      <c r="A67" s="13" t="s">
        <v>923</v>
      </c>
    </row>
  </sheetData>
  <mergeCells count="1">
    <mergeCell ref="A2:D2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D51"/>
  <sheetViews>
    <sheetView topLeftCell="A31" workbookViewId="0">
      <selection activeCell="B8" sqref="B8"/>
    </sheetView>
  </sheetViews>
  <sheetFormatPr defaultColWidth="9" defaultRowHeight="14.25" outlineLevelCol="3"/>
  <cols>
    <col min="1" max="1" width="46" style="13" customWidth="1"/>
    <col min="2" max="2" width="13" style="14" customWidth="1"/>
    <col min="3" max="3" width="13.375" style="13" customWidth="1"/>
    <col min="4" max="4" width="17.375" style="13" customWidth="1"/>
    <col min="5" max="16384" width="9" style="13"/>
  </cols>
  <sheetData>
    <row r="1" ht="19.35" customHeight="1" spans="1:1">
      <c r="A1" s="13" t="s">
        <v>924</v>
      </c>
    </row>
    <row r="2" ht="26.45" customHeight="1" spans="1:4">
      <c r="A2" s="15" t="s">
        <v>925</v>
      </c>
      <c r="B2" s="15"/>
      <c r="C2" s="15"/>
      <c r="D2" s="15"/>
    </row>
    <row r="3" ht="17.45" customHeight="1" spans="1:4">
      <c r="A3" s="16"/>
      <c r="B3" s="17"/>
      <c r="C3" s="18"/>
      <c r="D3" s="19" t="s">
        <v>707</v>
      </c>
    </row>
    <row r="4" ht="44.45" customHeight="1" spans="1:4">
      <c r="A4" s="20" t="s">
        <v>912</v>
      </c>
      <c r="B4" s="21" t="s">
        <v>49</v>
      </c>
      <c r="C4" s="6" t="s">
        <v>50</v>
      </c>
      <c r="D4" s="6" t="s">
        <v>51</v>
      </c>
    </row>
    <row r="5" ht="22.9" customHeight="1" spans="1:4">
      <c r="A5" s="22" t="s">
        <v>898</v>
      </c>
      <c r="B5" s="23"/>
      <c r="C5" s="23"/>
      <c r="D5" s="24"/>
    </row>
    <row r="6" ht="22.9" customHeight="1" spans="1:4">
      <c r="A6" s="25" t="s">
        <v>926</v>
      </c>
      <c r="B6" s="23"/>
      <c r="C6" s="23"/>
      <c r="D6" s="24"/>
    </row>
    <row r="7" ht="22.9" customHeight="1" spans="1:4">
      <c r="A7" s="25" t="s">
        <v>927</v>
      </c>
      <c r="B7" s="23"/>
      <c r="C7" s="23"/>
      <c r="D7" s="24"/>
    </row>
    <row r="8" ht="22.9" customHeight="1" spans="1:4">
      <c r="A8" s="25" t="s">
        <v>928</v>
      </c>
      <c r="B8" s="23"/>
      <c r="C8" s="23"/>
      <c r="D8" s="24"/>
    </row>
    <row r="9" ht="22.9" customHeight="1" spans="1:4">
      <c r="A9" s="25" t="s">
        <v>929</v>
      </c>
      <c r="B9" s="23"/>
      <c r="C9" s="23"/>
      <c r="D9" s="24"/>
    </row>
    <row r="10" ht="22.9" customHeight="1" spans="1:4">
      <c r="A10" s="22" t="s">
        <v>899</v>
      </c>
      <c r="B10" s="26"/>
      <c r="C10" s="27"/>
      <c r="D10" s="27"/>
    </row>
    <row r="11" ht="22.9" customHeight="1" spans="1:4">
      <c r="A11" s="28" t="s">
        <v>930</v>
      </c>
      <c r="B11" s="26"/>
      <c r="C11" s="27"/>
      <c r="D11" s="27"/>
    </row>
    <row r="12" ht="22.9" customHeight="1" spans="1:4">
      <c r="A12" s="28" t="s">
        <v>931</v>
      </c>
      <c r="B12" s="26"/>
      <c r="C12" s="27"/>
      <c r="D12" s="27"/>
    </row>
    <row r="13" ht="22.9" customHeight="1" spans="1:4">
      <c r="A13" s="28" t="s">
        <v>932</v>
      </c>
      <c r="B13" s="26"/>
      <c r="C13" s="27"/>
      <c r="D13" s="27"/>
    </row>
    <row r="14" ht="22.9" customHeight="1" spans="1:4">
      <c r="A14" s="28" t="s">
        <v>933</v>
      </c>
      <c r="B14" s="26"/>
      <c r="C14" s="27"/>
      <c r="D14" s="27"/>
    </row>
    <row r="15" ht="22.9" customHeight="1" spans="1:4">
      <c r="A15" s="22" t="s">
        <v>900</v>
      </c>
      <c r="B15" s="26"/>
      <c r="C15" s="27"/>
      <c r="D15" s="27"/>
    </row>
    <row r="16" ht="22.9" customHeight="1" spans="1:4">
      <c r="A16" s="29" t="s">
        <v>934</v>
      </c>
      <c r="B16" s="26"/>
      <c r="C16" s="27"/>
      <c r="D16" s="27"/>
    </row>
    <row r="17" ht="22.9" customHeight="1" spans="1:4">
      <c r="A17" s="29" t="s">
        <v>935</v>
      </c>
      <c r="B17" s="26"/>
      <c r="C17" s="27"/>
      <c r="D17" s="27"/>
    </row>
    <row r="18" ht="22.9" customHeight="1" spans="1:4">
      <c r="A18" s="22" t="s">
        <v>901</v>
      </c>
      <c r="B18" s="26"/>
      <c r="C18" s="27"/>
      <c r="D18" s="27"/>
    </row>
    <row r="19" ht="22.9" customHeight="1" spans="1:4">
      <c r="A19" s="30" t="s">
        <v>936</v>
      </c>
      <c r="B19" s="26"/>
      <c r="C19" s="27"/>
      <c r="D19" s="27"/>
    </row>
    <row r="20" ht="22.9" customHeight="1" spans="1:4">
      <c r="A20" s="30" t="s">
        <v>937</v>
      </c>
      <c r="B20" s="26"/>
      <c r="C20" s="27"/>
      <c r="D20" s="27"/>
    </row>
    <row r="21" ht="22.9" customHeight="1" spans="1:4">
      <c r="A21" s="30" t="s">
        <v>938</v>
      </c>
      <c r="B21" s="26"/>
      <c r="C21" s="27"/>
      <c r="D21" s="27"/>
    </row>
    <row r="22" ht="22.9" customHeight="1" spans="1:4">
      <c r="A22" s="22" t="s">
        <v>902</v>
      </c>
      <c r="B22" s="26"/>
      <c r="C22" s="27"/>
      <c r="D22" s="27"/>
    </row>
    <row r="23" ht="22.9" customHeight="1" spans="1:4">
      <c r="A23" s="31" t="s">
        <v>903</v>
      </c>
      <c r="B23" s="26"/>
      <c r="C23" s="27"/>
      <c r="D23" s="27"/>
    </row>
    <row r="24" ht="22.9" customHeight="1" spans="1:4">
      <c r="A24" s="32" t="s">
        <v>939</v>
      </c>
      <c r="B24" s="26"/>
      <c r="C24" s="27"/>
      <c r="D24" s="27"/>
    </row>
    <row r="25" ht="22.9" customHeight="1" spans="1:4">
      <c r="A25" s="32" t="s">
        <v>940</v>
      </c>
      <c r="B25" s="26"/>
      <c r="C25" s="27"/>
      <c r="D25" s="27"/>
    </row>
    <row r="26" ht="22.9" customHeight="1" spans="1:4">
      <c r="A26" s="32" t="s">
        <v>941</v>
      </c>
      <c r="B26" s="26"/>
      <c r="C26" s="27"/>
      <c r="D26" s="27"/>
    </row>
    <row r="27" ht="22.9" customHeight="1" spans="1:4">
      <c r="A27" s="33" t="s">
        <v>904</v>
      </c>
      <c r="B27" s="26"/>
      <c r="C27" s="27"/>
      <c r="D27" s="27"/>
    </row>
    <row r="28" ht="22.9" customHeight="1" spans="1:4">
      <c r="A28" s="34" t="s">
        <v>942</v>
      </c>
      <c r="B28" s="26"/>
      <c r="C28" s="27"/>
      <c r="D28" s="27"/>
    </row>
    <row r="29" ht="22.9" customHeight="1" spans="1:4">
      <c r="A29" s="34" t="s">
        <v>943</v>
      </c>
      <c r="B29" s="26"/>
      <c r="C29" s="27"/>
      <c r="D29" s="27"/>
    </row>
    <row r="30" ht="22.9" customHeight="1" spans="1:4">
      <c r="A30" s="34" t="s">
        <v>944</v>
      </c>
      <c r="B30" s="26"/>
      <c r="C30" s="27"/>
      <c r="D30" s="27"/>
    </row>
    <row r="31" ht="22.9" customHeight="1" spans="1:4">
      <c r="A31" s="31" t="s">
        <v>905</v>
      </c>
      <c r="B31" s="26"/>
      <c r="C31" s="27"/>
      <c r="D31" s="27"/>
    </row>
    <row r="32" ht="22.9" customHeight="1" spans="1:4">
      <c r="A32" s="35" t="s">
        <v>945</v>
      </c>
      <c r="B32" s="26"/>
      <c r="C32" s="27"/>
      <c r="D32" s="27"/>
    </row>
    <row r="33" ht="22.9" customHeight="1" spans="1:4">
      <c r="A33" s="35" t="s">
        <v>943</v>
      </c>
      <c r="B33" s="26"/>
      <c r="C33" s="27"/>
      <c r="D33" s="27"/>
    </row>
    <row r="34" ht="22.9" customHeight="1" spans="1:4">
      <c r="A34" s="35" t="s">
        <v>946</v>
      </c>
      <c r="B34" s="26"/>
      <c r="C34" s="27"/>
      <c r="D34" s="27"/>
    </row>
    <row r="35" ht="22.9" customHeight="1" spans="1:4">
      <c r="A35" s="22" t="s">
        <v>906</v>
      </c>
      <c r="B35" s="26"/>
      <c r="C35" s="27"/>
      <c r="D35" s="27"/>
    </row>
    <row r="36" ht="22.9" customHeight="1" spans="1:4">
      <c r="A36" s="36" t="s">
        <v>947</v>
      </c>
      <c r="B36" s="26"/>
      <c r="C36" s="27"/>
      <c r="D36" s="27"/>
    </row>
    <row r="37" ht="22.9" customHeight="1" spans="1:4">
      <c r="A37" s="36" t="s">
        <v>948</v>
      </c>
      <c r="B37" s="26"/>
      <c r="C37" s="27"/>
      <c r="D37" s="27"/>
    </row>
    <row r="38" ht="22.9" customHeight="1" spans="1:4">
      <c r="A38" s="36" t="s">
        <v>949</v>
      </c>
      <c r="B38" s="26"/>
      <c r="C38" s="27"/>
      <c r="D38" s="27"/>
    </row>
    <row r="39" ht="22.9" customHeight="1" spans="1:4">
      <c r="A39" s="36" t="s">
        <v>950</v>
      </c>
      <c r="B39" s="26"/>
      <c r="C39" s="27"/>
      <c r="D39" s="27"/>
    </row>
    <row r="40" ht="22.9" customHeight="1" spans="1:4">
      <c r="A40" s="22" t="s">
        <v>907</v>
      </c>
      <c r="B40" s="26"/>
      <c r="C40" s="27"/>
      <c r="D40" s="27"/>
    </row>
    <row r="41" ht="22.9" customHeight="1" spans="1:4">
      <c r="A41" s="37" t="s">
        <v>951</v>
      </c>
      <c r="B41" s="26"/>
      <c r="C41" s="27"/>
      <c r="D41" s="27"/>
    </row>
    <row r="42" ht="22.9" customHeight="1" spans="1:4">
      <c r="A42" s="37" t="s">
        <v>952</v>
      </c>
      <c r="B42" s="26"/>
      <c r="C42" s="27"/>
      <c r="D42" s="27"/>
    </row>
    <row r="43" ht="22.9" customHeight="1" spans="1:4">
      <c r="A43" s="37" t="s">
        <v>928</v>
      </c>
      <c r="B43" s="26"/>
      <c r="C43" s="27"/>
      <c r="D43" s="27"/>
    </row>
    <row r="44" ht="22.9" customHeight="1" spans="1:4">
      <c r="A44" s="37" t="s">
        <v>953</v>
      </c>
      <c r="B44" s="26"/>
      <c r="C44" s="27"/>
      <c r="D44" s="27"/>
    </row>
    <row r="45" ht="22.9" customHeight="1" spans="1:4">
      <c r="A45" s="37" t="s">
        <v>954</v>
      </c>
      <c r="B45" s="26"/>
      <c r="C45" s="27"/>
      <c r="D45" s="27"/>
    </row>
    <row r="46" ht="22.9" customHeight="1" spans="1:4">
      <c r="A46" s="22" t="s">
        <v>908</v>
      </c>
      <c r="B46" s="26"/>
      <c r="C46" s="27"/>
      <c r="D46" s="27"/>
    </row>
    <row r="47" ht="22.9" customHeight="1" spans="1:4">
      <c r="A47" s="38" t="s">
        <v>955</v>
      </c>
      <c r="B47" s="26"/>
      <c r="C47" s="27"/>
      <c r="D47" s="27"/>
    </row>
    <row r="48" ht="22.9" customHeight="1" spans="1:4">
      <c r="A48" s="38" t="s">
        <v>956</v>
      </c>
      <c r="B48" s="26"/>
      <c r="C48" s="27"/>
      <c r="D48" s="27"/>
    </row>
    <row r="49" ht="22.9" customHeight="1" spans="1:4">
      <c r="A49" s="38" t="s">
        <v>957</v>
      </c>
      <c r="B49" s="26"/>
      <c r="C49" s="27"/>
      <c r="D49" s="27"/>
    </row>
    <row r="51" spans="1:1">
      <c r="A51" s="13" t="s">
        <v>909</v>
      </c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3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  <pageSetUpPr fitToPage="1"/>
  </sheetPr>
  <dimension ref="A1:E43"/>
  <sheetViews>
    <sheetView topLeftCell="A34" workbookViewId="0">
      <selection activeCell="H54" sqref="H54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ht="24.75" customHeight="1" spans="1:1">
      <c r="A1" s="1" t="s">
        <v>958</v>
      </c>
    </row>
    <row r="2" ht="37.5" customHeight="1" spans="1:5">
      <c r="A2" s="2" t="s">
        <v>959</v>
      </c>
      <c r="B2" s="2"/>
      <c r="C2" s="2"/>
      <c r="D2" s="2"/>
      <c r="E2" s="2"/>
    </row>
    <row r="3" ht="24.75" customHeight="1" spans="1:5">
      <c r="A3" s="3"/>
      <c r="B3" s="3"/>
      <c r="C3" s="3"/>
      <c r="D3" s="3"/>
      <c r="E3" s="4" t="s">
        <v>47</v>
      </c>
    </row>
    <row r="4" ht="21.75" customHeight="1" spans="1:5">
      <c r="A4" s="5" t="s">
        <v>960</v>
      </c>
      <c r="B4" s="5" t="s">
        <v>961</v>
      </c>
      <c r="C4" s="6" t="s">
        <v>962</v>
      </c>
      <c r="D4" s="7" t="s">
        <v>963</v>
      </c>
      <c r="E4" s="7"/>
    </row>
    <row r="5" ht="32.45" customHeight="1" spans="1:5">
      <c r="A5" s="5"/>
      <c r="B5" s="5"/>
      <c r="C5" s="6"/>
      <c r="D5" s="7" t="s">
        <v>964</v>
      </c>
      <c r="E5" s="7" t="s">
        <v>965</v>
      </c>
    </row>
    <row r="6" ht="24.95" customHeight="1" spans="1:5">
      <c r="A6" s="8" t="s">
        <v>88</v>
      </c>
      <c r="B6" s="9"/>
      <c r="C6" s="10"/>
      <c r="D6" s="11"/>
      <c r="E6" s="11"/>
    </row>
    <row r="7" ht="24.95" customHeight="1" spans="1:5">
      <c r="A7" s="12" t="s">
        <v>966</v>
      </c>
      <c r="B7" s="9"/>
      <c r="C7" s="10"/>
      <c r="D7" s="11"/>
      <c r="E7" s="11"/>
    </row>
    <row r="8" ht="24.95" customHeight="1" spans="1:5">
      <c r="A8" s="8" t="s">
        <v>967</v>
      </c>
      <c r="B8" s="9"/>
      <c r="C8" s="10"/>
      <c r="D8" s="11"/>
      <c r="E8" s="11"/>
    </row>
    <row r="9" ht="24.95" customHeight="1" spans="1:5">
      <c r="A9" s="12" t="s">
        <v>966</v>
      </c>
      <c r="B9" s="9"/>
      <c r="C9" s="10"/>
      <c r="D9" s="11"/>
      <c r="E9" s="11"/>
    </row>
    <row r="10" ht="24.95" customHeight="1" spans="1:5">
      <c r="A10" s="8" t="s">
        <v>968</v>
      </c>
      <c r="B10" s="9"/>
      <c r="C10" s="10"/>
      <c r="D10" s="11"/>
      <c r="E10" s="11"/>
    </row>
    <row r="11" ht="24.95" customHeight="1" spans="1:5">
      <c r="A11" s="12" t="s">
        <v>966</v>
      </c>
      <c r="B11" s="9"/>
      <c r="C11" s="10"/>
      <c r="D11" s="11"/>
      <c r="E11" s="11"/>
    </row>
    <row r="12" ht="24.95" customHeight="1" spans="1:5">
      <c r="A12" s="8" t="s">
        <v>969</v>
      </c>
      <c r="B12" s="9"/>
      <c r="C12" s="10"/>
      <c r="D12" s="11"/>
      <c r="E12" s="11"/>
    </row>
    <row r="13" ht="24.95" customHeight="1" spans="1:5">
      <c r="A13" s="12" t="s">
        <v>966</v>
      </c>
      <c r="B13" s="9"/>
      <c r="C13" s="10"/>
      <c r="D13" s="11"/>
      <c r="E13" s="11"/>
    </row>
    <row r="14" ht="24.95" customHeight="1" spans="1:5">
      <c r="A14" s="8" t="s">
        <v>970</v>
      </c>
      <c r="B14" s="9"/>
      <c r="C14" s="10"/>
      <c r="D14" s="11"/>
      <c r="E14" s="11"/>
    </row>
    <row r="15" ht="24.95" customHeight="1" spans="1:5">
      <c r="A15" s="12" t="s">
        <v>966</v>
      </c>
      <c r="B15" s="9"/>
      <c r="C15" s="10"/>
      <c r="D15" s="11"/>
      <c r="E15" s="11"/>
    </row>
    <row r="16" ht="24.95" customHeight="1" spans="1:5">
      <c r="A16" s="8" t="s">
        <v>971</v>
      </c>
      <c r="B16" s="9"/>
      <c r="C16" s="10"/>
      <c r="D16" s="11"/>
      <c r="E16" s="11"/>
    </row>
    <row r="17" ht="24.95" customHeight="1" spans="1:5">
      <c r="A17" s="12" t="s">
        <v>966</v>
      </c>
      <c r="B17" s="9"/>
      <c r="C17" s="10"/>
      <c r="D17" s="11"/>
      <c r="E17" s="11"/>
    </row>
    <row r="18" ht="24.95" customHeight="1" spans="1:5">
      <c r="A18" s="8" t="s">
        <v>972</v>
      </c>
      <c r="B18" s="9"/>
      <c r="C18" s="10"/>
      <c r="D18" s="11"/>
      <c r="E18" s="11"/>
    </row>
    <row r="19" ht="24.95" customHeight="1" spans="1:5">
      <c r="A19" s="12" t="s">
        <v>966</v>
      </c>
      <c r="B19" s="9"/>
      <c r="C19" s="10"/>
      <c r="D19" s="11"/>
      <c r="E19" s="11"/>
    </row>
    <row r="20" ht="24.95" customHeight="1" spans="1:5">
      <c r="A20" s="8" t="s">
        <v>973</v>
      </c>
      <c r="B20" s="9"/>
      <c r="C20" s="10"/>
      <c r="D20" s="11"/>
      <c r="E20" s="11"/>
    </row>
    <row r="21" ht="24.95" customHeight="1" spans="1:5">
      <c r="A21" s="12" t="s">
        <v>966</v>
      </c>
      <c r="B21" s="9"/>
      <c r="C21" s="10"/>
      <c r="D21" s="11"/>
      <c r="E21" s="11"/>
    </row>
    <row r="22" ht="24.95" customHeight="1" spans="1:5">
      <c r="A22" s="8" t="s">
        <v>974</v>
      </c>
      <c r="B22" s="9"/>
      <c r="C22" s="10"/>
      <c r="D22" s="11"/>
      <c r="E22" s="11"/>
    </row>
    <row r="23" ht="24.95" customHeight="1" spans="1:5">
      <c r="A23" s="12" t="s">
        <v>966</v>
      </c>
      <c r="B23" s="9"/>
      <c r="C23" s="10"/>
      <c r="D23" s="11"/>
      <c r="E23" s="11"/>
    </row>
    <row r="24" ht="24.95" customHeight="1" spans="1:5">
      <c r="A24" s="8" t="s">
        <v>975</v>
      </c>
      <c r="B24" s="9"/>
      <c r="C24" s="10"/>
      <c r="D24" s="11"/>
      <c r="E24" s="11"/>
    </row>
    <row r="25" ht="24.95" customHeight="1" spans="1:5">
      <c r="A25" s="12" t="s">
        <v>966</v>
      </c>
      <c r="B25" s="9"/>
      <c r="C25" s="10"/>
      <c r="D25" s="11"/>
      <c r="E25" s="11"/>
    </row>
    <row r="26" ht="24.95" customHeight="1" spans="1:5">
      <c r="A26" s="8" t="s">
        <v>976</v>
      </c>
      <c r="B26" s="9"/>
      <c r="C26" s="10"/>
      <c r="D26" s="11"/>
      <c r="E26" s="11"/>
    </row>
    <row r="27" ht="24.95" customHeight="1" spans="1:5">
      <c r="A27" s="12" t="s">
        <v>966</v>
      </c>
      <c r="B27" s="9"/>
      <c r="C27" s="10"/>
      <c r="D27" s="11"/>
      <c r="E27" s="11"/>
    </row>
    <row r="28" ht="24.95" customHeight="1" spans="1:5">
      <c r="A28" s="8" t="s">
        <v>583</v>
      </c>
      <c r="B28" s="9"/>
      <c r="C28" s="10"/>
      <c r="D28" s="11"/>
      <c r="E28" s="11"/>
    </row>
    <row r="29" ht="24.95" customHeight="1" spans="1:5">
      <c r="A29" s="12" t="s">
        <v>966</v>
      </c>
      <c r="B29" s="9"/>
      <c r="C29" s="10"/>
      <c r="D29" s="11"/>
      <c r="E29" s="11"/>
    </row>
    <row r="30" ht="24.95" customHeight="1" spans="1:5">
      <c r="A30" s="8" t="s">
        <v>600</v>
      </c>
      <c r="B30" s="9"/>
      <c r="C30" s="10"/>
      <c r="D30" s="11"/>
      <c r="E30" s="11"/>
    </row>
    <row r="31" ht="24.95" customHeight="1" spans="1:5">
      <c r="A31" s="12" t="s">
        <v>966</v>
      </c>
      <c r="B31" s="9"/>
      <c r="C31" s="10"/>
      <c r="D31" s="11"/>
      <c r="E31" s="11"/>
    </row>
    <row r="32" ht="24.95" customHeight="1" spans="1:5">
      <c r="A32" s="8" t="s">
        <v>977</v>
      </c>
      <c r="B32" s="9"/>
      <c r="C32" s="10"/>
      <c r="D32" s="11"/>
      <c r="E32" s="11"/>
    </row>
    <row r="33" ht="24.95" customHeight="1" spans="1:5">
      <c r="A33" s="12" t="s">
        <v>966</v>
      </c>
      <c r="B33" s="9"/>
      <c r="C33" s="10"/>
      <c r="D33" s="11"/>
      <c r="E33" s="11"/>
    </row>
    <row r="34" ht="24.95" customHeight="1" spans="1:5">
      <c r="A34" s="8" t="s">
        <v>978</v>
      </c>
      <c r="B34" s="9"/>
      <c r="C34" s="10"/>
      <c r="D34" s="11"/>
      <c r="E34" s="11"/>
    </row>
    <row r="35" ht="24.95" customHeight="1" spans="1:5">
      <c r="A35" s="12" t="s">
        <v>966</v>
      </c>
      <c r="B35" s="9"/>
      <c r="C35" s="10"/>
      <c r="D35" s="11"/>
      <c r="E35" s="11"/>
    </row>
    <row r="36" ht="24.95" customHeight="1" spans="1:5">
      <c r="A36" s="8" t="s">
        <v>979</v>
      </c>
      <c r="B36" s="9"/>
      <c r="C36" s="10"/>
      <c r="D36" s="11"/>
      <c r="E36" s="11"/>
    </row>
    <row r="37" ht="24.95" customHeight="1" spans="1:5">
      <c r="A37" s="12" t="s">
        <v>966</v>
      </c>
      <c r="B37" s="9"/>
      <c r="C37" s="10"/>
      <c r="D37" s="11"/>
      <c r="E37" s="11"/>
    </row>
    <row r="38" ht="24.95" customHeight="1" spans="1:5">
      <c r="A38" s="8" t="s">
        <v>980</v>
      </c>
      <c r="B38" s="9"/>
      <c r="C38" s="10"/>
      <c r="D38" s="11"/>
      <c r="E38" s="11"/>
    </row>
    <row r="39" ht="24.95" customHeight="1" spans="1:5">
      <c r="A39" s="12" t="s">
        <v>966</v>
      </c>
      <c r="B39" s="9"/>
      <c r="C39" s="10"/>
      <c r="D39" s="11"/>
      <c r="E39" s="11"/>
    </row>
    <row r="40" ht="24.95" customHeight="1" spans="1:5">
      <c r="A40" s="8" t="s">
        <v>981</v>
      </c>
      <c r="B40" s="9"/>
      <c r="C40" s="10"/>
      <c r="D40" s="11"/>
      <c r="E40" s="11"/>
    </row>
    <row r="41" ht="24.95" customHeight="1" spans="1:5">
      <c r="A41" s="12" t="s">
        <v>966</v>
      </c>
      <c r="B41" s="11"/>
      <c r="C41" s="11"/>
      <c r="D41" s="11"/>
      <c r="E41" s="11"/>
    </row>
    <row r="43" spans="1:1">
      <c r="A43" t="s">
        <v>982</v>
      </c>
    </row>
  </sheetData>
  <mergeCells count="5">
    <mergeCell ref="A2:E2"/>
    <mergeCell ref="D4:E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2019-02-10T09:52:50Z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